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 posting\"/>
    </mc:Choice>
  </mc:AlternateContent>
  <xr:revisionPtr revIDLastSave="0" documentId="8_{2036199C-F37F-44B1-B670-F08212174CC2}" xr6:coauthVersionLast="47" xr6:coauthVersionMax="47" xr10:uidLastSave="{00000000-0000-0000-0000-000000000000}"/>
  <bookViews>
    <workbookView xWindow="28680" yWindow="-120" windowWidth="29040" windowHeight="15720" xr2:uid="{E51C5C97-ECC0-446F-9A89-C2C9B03F7DFB}"/>
  </bookViews>
  <sheets>
    <sheet name="Flex Supreme" sheetId="1" r:id="rId1"/>
    <sheet name="Flex Supreme Pricer" sheetId="2" r:id="rId2"/>
    <sheet name="DSCR Supreme" sheetId="3" r:id="rId3"/>
    <sheet name="DSCR Supreme Pricer" sheetId="4" r:id="rId4"/>
    <sheet name="Flex Select" sheetId="5" r:id="rId5"/>
    <sheet name="Investor DSCR" sheetId="6" r:id="rId6"/>
    <sheet name="Flex Select Pricer" sheetId="7" r:id="rId7"/>
    <sheet name="Investor DSCR Pricer" sheetId="8" r:id="rId8"/>
    <sheet name="DSCR Multi and Mixed Use" sheetId="9" r:id="rId9"/>
    <sheet name="DSCR Multi and MU Pricer" sheetId="10" r:id="rId10"/>
    <sheet name="2nd Liens" sheetId="11" r:id="rId11"/>
    <sheet name="2nd Liens Pricer" sheetId="12" r:id="rId12"/>
    <sheet name="Control" sheetId="13" state="veryHidden" r:id="rId13"/>
  </sheets>
  <definedNames>
    <definedName name="bb_Q0FCMjY4M0FEQTU4NDYxM0" hidden="1">#REF!</definedName>
    <definedName name="InvestorAccessPending" hidden="1">#REF!</definedName>
    <definedName name="_xlnm.Print_Area" localSheetId="10">'2nd Liens'!$A$1:$S$54</definedName>
    <definedName name="_xlnm.Print_Area" localSheetId="8">'DSCR Multi and Mixed Use'!$A$1:$Y$56</definedName>
    <definedName name="_xlnm.Print_Area" localSheetId="2">'DSCR Supreme'!$A$1:$Y$53</definedName>
    <definedName name="_xlnm.Print_Area" localSheetId="4">'Flex Select'!$A$1:$Y$64</definedName>
    <definedName name="_xlnm.Print_Area" localSheetId="0">'Flex Supreme'!$A$1:$Y$55</definedName>
    <definedName name="_xlnm.Print_Area" localSheetId="5">'Investor DSCR'!$A$1:$X$57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13" l="1"/>
  <c r="B1" i="13"/>
  <c r="C1" i="13" s="1"/>
  <c r="H50" i="12"/>
  <c r="H49" i="12"/>
  <c r="H48" i="12"/>
  <c r="H47" i="12"/>
  <c r="H46" i="12"/>
  <c r="H45" i="12"/>
  <c r="H44" i="12"/>
  <c r="K45" i="12" s="1"/>
  <c r="H43" i="12"/>
  <c r="K43" i="12" s="1"/>
  <c r="H42" i="12"/>
  <c r="H41" i="12"/>
  <c r="C42" i="11" s="1"/>
  <c r="H40" i="12"/>
  <c r="K41" i="12" s="1"/>
  <c r="H39" i="12"/>
  <c r="H38" i="12"/>
  <c r="H37" i="12"/>
  <c r="H36" i="12"/>
  <c r="K37" i="12" s="1"/>
  <c r="H35" i="12"/>
  <c r="K35" i="12" s="1"/>
  <c r="H34" i="12"/>
  <c r="H33" i="12"/>
  <c r="C34" i="11" s="1"/>
  <c r="H32" i="12"/>
  <c r="K33" i="12" s="1"/>
  <c r="H31" i="12"/>
  <c r="K31" i="12" s="1"/>
  <c r="H30" i="12"/>
  <c r="H29" i="12"/>
  <c r="H28" i="12"/>
  <c r="K29" i="12" s="1"/>
  <c r="H27" i="12"/>
  <c r="K27" i="12" s="1"/>
  <c r="H26" i="12"/>
  <c r="H25" i="12"/>
  <c r="C26" i="11" s="1"/>
  <c r="H24" i="12"/>
  <c r="K25" i="12" s="1"/>
  <c r="H23" i="12"/>
  <c r="K23" i="12" s="1"/>
  <c r="H22" i="12"/>
  <c r="H21" i="12"/>
  <c r="H20" i="12"/>
  <c r="K21" i="12" s="1"/>
  <c r="H19" i="12"/>
  <c r="K19" i="12" s="1"/>
  <c r="H18" i="12"/>
  <c r="H17" i="12"/>
  <c r="C18" i="11" s="1"/>
  <c r="H16" i="12"/>
  <c r="K17" i="12" s="1"/>
  <c r="H15" i="12"/>
  <c r="K15" i="12" s="1"/>
  <c r="H14" i="12"/>
  <c r="H13" i="12"/>
  <c r="H12" i="12"/>
  <c r="K13" i="12" s="1"/>
  <c r="H11" i="12"/>
  <c r="K11" i="12" s="1"/>
  <c r="H10" i="12"/>
  <c r="H9" i="12"/>
  <c r="C10" i="11" s="1"/>
  <c r="H8" i="12"/>
  <c r="K9" i="12" s="1"/>
  <c r="H7" i="12"/>
  <c r="K7" i="12" s="1"/>
  <c r="H6" i="12"/>
  <c r="C7" i="11" s="1"/>
  <c r="B51" i="11"/>
  <c r="B50" i="11"/>
  <c r="B49" i="11"/>
  <c r="C48" i="11"/>
  <c r="B48" i="11"/>
  <c r="B47" i="11"/>
  <c r="C46" i="11"/>
  <c r="B46" i="11"/>
  <c r="C45" i="11"/>
  <c r="B45" i="11"/>
  <c r="C44" i="11"/>
  <c r="B44" i="11"/>
  <c r="B43" i="11"/>
  <c r="B42" i="11"/>
  <c r="B41" i="11"/>
  <c r="C40" i="11"/>
  <c r="B40" i="11"/>
  <c r="B39" i="11"/>
  <c r="C38" i="11"/>
  <c r="B38" i="11"/>
  <c r="C37" i="11"/>
  <c r="B37" i="11"/>
  <c r="C36" i="11"/>
  <c r="B36" i="11"/>
  <c r="B35" i="11"/>
  <c r="B34" i="11"/>
  <c r="B33" i="11"/>
  <c r="C32" i="11"/>
  <c r="B32" i="11"/>
  <c r="B31" i="11"/>
  <c r="C30" i="11"/>
  <c r="B30" i="11"/>
  <c r="C29" i="11"/>
  <c r="B29" i="11"/>
  <c r="C28" i="11"/>
  <c r="B28" i="11"/>
  <c r="B27" i="11"/>
  <c r="B26" i="11"/>
  <c r="B25" i="11"/>
  <c r="B24" i="11"/>
  <c r="B23" i="11"/>
  <c r="C22" i="11"/>
  <c r="B22" i="11"/>
  <c r="C21" i="11"/>
  <c r="B21" i="11"/>
  <c r="C20" i="11"/>
  <c r="B20" i="11"/>
  <c r="B19" i="11"/>
  <c r="B18" i="11"/>
  <c r="B17" i="11"/>
  <c r="B16" i="11"/>
  <c r="B15" i="11"/>
  <c r="C14" i="11"/>
  <c r="B14" i="11"/>
  <c r="C13" i="11"/>
  <c r="B13" i="11"/>
  <c r="C12" i="11"/>
  <c r="B12" i="11"/>
  <c r="B11" i="11"/>
  <c r="B10" i="11"/>
  <c r="B9" i="11"/>
  <c r="B8" i="11"/>
  <c r="B7" i="11"/>
  <c r="C4" i="11"/>
  <c r="I45" i="10"/>
  <c r="H45" i="10"/>
  <c r="I44" i="10"/>
  <c r="H44" i="10"/>
  <c r="C42" i="9" s="1"/>
  <c r="I43" i="10"/>
  <c r="H43" i="10"/>
  <c r="L43" i="10" s="1"/>
  <c r="I42" i="10"/>
  <c r="H42" i="10"/>
  <c r="I41" i="10"/>
  <c r="H41" i="10"/>
  <c r="I40" i="10"/>
  <c r="H40" i="10"/>
  <c r="I39" i="10"/>
  <c r="H39" i="10"/>
  <c r="C37" i="9" s="1"/>
  <c r="I38" i="10"/>
  <c r="H38" i="10"/>
  <c r="I37" i="10"/>
  <c r="M37" i="10" s="1"/>
  <c r="H37" i="10"/>
  <c r="J36" i="10"/>
  <c r="I36" i="10"/>
  <c r="H36" i="10"/>
  <c r="J35" i="10"/>
  <c r="I35" i="10"/>
  <c r="H35" i="10"/>
  <c r="I34" i="10"/>
  <c r="H34" i="10"/>
  <c r="I33" i="10"/>
  <c r="H33" i="10"/>
  <c r="I32" i="10"/>
  <c r="H32" i="10"/>
  <c r="L32" i="10" s="1"/>
  <c r="I31" i="10"/>
  <c r="H31" i="10"/>
  <c r="I30" i="10"/>
  <c r="H30" i="10"/>
  <c r="L30" i="10" s="1"/>
  <c r="I29" i="10"/>
  <c r="H29" i="10"/>
  <c r="I28" i="10"/>
  <c r="J28" i="10" s="1"/>
  <c r="H28" i="10"/>
  <c r="I27" i="10"/>
  <c r="H27" i="10"/>
  <c r="I26" i="10"/>
  <c r="H26" i="10"/>
  <c r="I25" i="10"/>
  <c r="H25" i="10"/>
  <c r="I24" i="10"/>
  <c r="H24" i="10"/>
  <c r="I23" i="10"/>
  <c r="H23" i="10"/>
  <c r="C21" i="9" s="1"/>
  <c r="I22" i="10"/>
  <c r="M22" i="10" s="1"/>
  <c r="H22" i="10"/>
  <c r="I21" i="10"/>
  <c r="H21" i="10"/>
  <c r="I20" i="10"/>
  <c r="J20" i="10" s="1"/>
  <c r="H20" i="10"/>
  <c r="I19" i="10"/>
  <c r="M19" i="10" s="1"/>
  <c r="H19" i="10"/>
  <c r="I18" i="10"/>
  <c r="H18" i="10"/>
  <c r="L18" i="10" s="1"/>
  <c r="I17" i="10"/>
  <c r="H17" i="10"/>
  <c r="I16" i="10"/>
  <c r="H16" i="10"/>
  <c r="I15" i="10"/>
  <c r="H15" i="10"/>
  <c r="I14" i="10"/>
  <c r="H14" i="10"/>
  <c r="L14" i="10" s="1"/>
  <c r="I13" i="10"/>
  <c r="H13" i="10"/>
  <c r="I12" i="10"/>
  <c r="H12" i="10"/>
  <c r="C10" i="9" s="1"/>
  <c r="I11" i="10"/>
  <c r="H11" i="10"/>
  <c r="L11" i="10" s="1"/>
  <c r="I10" i="10"/>
  <c r="H10" i="10"/>
  <c r="I9" i="10"/>
  <c r="H9" i="10"/>
  <c r="C7" i="9" s="1"/>
  <c r="I8" i="10"/>
  <c r="M8" i="10" s="1"/>
  <c r="H8" i="10"/>
  <c r="I7" i="10"/>
  <c r="J7" i="10" s="1"/>
  <c r="H7" i="10"/>
  <c r="L7" i="10" s="1"/>
  <c r="I6" i="10"/>
  <c r="H6" i="10"/>
  <c r="B3" i="10"/>
  <c r="P55" i="9"/>
  <c r="P54" i="9"/>
  <c r="D43" i="9"/>
  <c r="C43" i="9"/>
  <c r="B43" i="9"/>
  <c r="B42" i="9"/>
  <c r="D41" i="9"/>
  <c r="B41" i="9"/>
  <c r="D40" i="9"/>
  <c r="B40" i="9"/>
  <c r="D39" i="9"/>
  <c r="C39" i="9"/>
  <c r="B39" i="9"/>
  <c r="C38" i="9"/>
  <c r="B38" i="9"/>
  <c r="D37" i="9"/>
  <c r="B37" i="9"/>
  <c r="D36" i="9"/>
  <c r="C36" i="9"/>
  <c r="B36" i="9"/>
  <c r="B35" i="9"/>
  <c r="D34" i="9"/>
  <c r="C34" i="9"/>
  <c r="B34" i="9"/>
  <c r="D33" i="9"/>
  <c r="B33" i="9"/>
  <c r="B32" i="9"/>
  <c r="C31" i="9"/>
  <c r="B31" i="9"/>
  <c r="D30" i="9"/>
  <c r="B30" i="9"/>
  <c r="D29" i="9"/>
  <c r="C29" i="9"/>
  <c r="B29" i="9"/>
  <c r="D28" i="9"/>
  <c r="C28" i="9"/>
  <c r="B28" i="9"/>
  <c r="C27" i="9"/>
  <c r="B27" i="9"/>
  <c r="C26" i="9"/>
  <c r="B26" i="9"/>
  <c r="D25" i="9"/>
  <c r="B25" i="9"/>
  <c r="C24" i="9"/>
  <c r="B24" i="9"/>
  <c r="D23" i="9"/>
  <c r="C23" i="9"/>
  <c r="B23" i="9"/>
  <c r="D22" i="9"/>
  <c r="B22" i="9"/>
  <c r="B21" i="9"/>
  <c r="D20" i="9"/>
  <c r="C20" i="9"/>
  <c r="B20" i="9"/>
  <c r="D19" i="9"/>
  <c r="C19" i="9"/>
  <c r="B19" i="9"/>
  <c r="D18" i="9"/>
  <c r="C18" i="9"/>
  <c r="B18" i="9"/>
  <c r="C17" i="9"/>
  <c r="B17" i="9"/>
  <c r="D16" i="9"/>
  <c r="B16" i="9"/>
  <c r="D15" i="9"/>
  <c r="C15" i="9"/>
  <c r="B15" i="9"/>
  <c r="B14" i="9"/>
  <c r="C13" i="9"/>
  <c r="B13" i="9"/>
  <c r="D12" i="9"/>
  <c r="C12" i="9"/>
  <c r="B12" i="9"/>
  <c r="D11" i="9"/>
  <c r="C11" i="9"/>
  <c r="B11" i="9"/>
  <c r="B10" i="9"/>
  <c r="D9" i="9"/>
  <c r="B9" i="9"/>
  <c r="D8" i="9"/>
  <c r="B8" i="9"/>
  <c r="D7" i="9"/>
  <c r="B7" i="9"/>
  <c r="D4" i="9"/>
  <c r="I45" i="8"/>
  <c r="H45" i="8"/>
  <c r="I44" i="8"/>
  <c r="H44" i="8"/>
  <c r="I43" i="8"/>
  <c r="H43" i="8"/>
  <c r="L43" i="8" s="1"/>
  <c r="M42" i="8"/>
  <c r="I42" i="8"/>
  <c r="H42" i="8"/>
  <c r="L42" i="8" s="1"/>
  <c r="I41" i="8"/>
  <c r="H41" i="8"/>
  <c r="I40" i="8"/>
  <c r="M40" i="8" s="1"/>
  <c r="H40" i="8"/>
  <c r="L40" i="8" s="1"/>
  <c r="L39" i="8"/>
  <c r="I39" i="8"/>
  <c r="J39" i="8" s="1"/>
  <c r="H39" i="8"/>
  <c r="I38" i="8"/>
  <c r="M38" i="8" s="1"/>
  <c r="H38" i="8"/>
  <c r="I37" i="8"/>
  <c r="H37" i="8"/>
  <c r="L37" i="8" s="1"/>
  <c r="I36" i="8"/>
  <c r="D34" i="6" s="1"/>
  <c r="H36" i="8"/>
  <c r="I35" i="8"/>
  <c r="H35" i="8"/>
  <c r="I34" i="8"/>
  <c r="H34" i="8"/>
  <c r="I33" i="8"/>
  <c r="M33" i="8" s="1"/>
  <c r="H33" i="8"/>
  <c r="L33" i="8" s="1"/>
  <c r="I32" i="8"/>
  <c r="H32" i="8"/>
  <c r="L32" i="8" s="1"/>
  <c r="I31" i="8"/>
  <c r="J31" i="8" s="1"/>
  <c r="H31" i="8"/>
  <c r="I30" i="8"/>
  <c r="H30" i="8"/>
  <c r="L31" i="8" s="1"/>
  <c r="I29" i="8"/>
  <c r="M29" i="8" s="1"/>
  <c r="H29" i="8"/>
  <c r="L29" i="8" s="1"/>
  <c r="I28" i="8"/>
  <c r="M28" i="8" s="1"/>
  <c r="H28" i="8"/>
  <c r="J28" i="8" s="1"/>
  <c r="I27" i="8"/>
  <c r="H27" i="8"/>
  <c r="I26" i="8"/>
  <c r="H26" i="8"/>
  <c r="L26" i="8" s="1"/>
  <c r="I25" i="8"/>
  <c r="M26" i="8" s="1"/>
  <c r="H25" i="8"/>
  <c r="I24" i="8"/>
  <c r="M24" i="8" s="1"/>
  <c r="H24" i="8"/>
  <c r="L24" i="8" s="1"/>
  <c r="I23" i="8"/>
  <c r="H23" i="8"/>
  <c r="I22" i="8"/>
  <c r="H22" i="8"/>
  <c r="L23" i="8" s="1"/>
  <c r="I21" i="8"/>
  <c r="M21" i="8" s="1"/>
  <c r="H21" i="8"/>
  <c r="L21" i="8" s="1"/>
  <c r="I20" i="8"/>
  <c r="D18" i="6" s="1"/>
  <c r="H20" i="8"/>
  <c r="I19" i="8"/>
  <c r="H19" i="8"/>
  <c r="I18" i="8"/>
  <c r="D16" i="6" s="1"/>
  <c r="H18" i="8"/>
  <c r="L18" i="8" s="1"/>
  <c r="I17" i="8"/>
  <c r="H17" i="8"/>
  <c r="I16" i="8"/>
  <c r="M16" i="8" s="1"/>
  <c r="H16" i="8"/>
  <c r="I15" i="8"/>
  <c r="H15" i="8"/>
  <c r="I14" i="8"/>
  <c r="H14" i="8"/>
  <c r="L14" i="8" s="1"/>
  <c r="I13" i="8"/>
  <c r="M13" i="8" s="1"/>
  <c r="H13" i="8"/>
  <c r="J12" i="8"/>
  <c r="I12" i="8"/>
  <c r="H12" i="8"/>
  <c r="I11" i="8"/>
  <c r="M11" i="8" s="1"/>
  <c r="H11" i="8"/>
  <c r="L11" i="8" s="1"/>
  <c r="M10" i="8"/>
  <c r="I10" i="8"/>
  <c r="J10" i="8" s="1"/>
  <c r="H10" i="8"/>
  <c r="L10" i="8" s="1"/>
  <c r="I9" i="8"/>
  <c r="M9" i="8" s="1"/>
  <c r="H9" i="8"/>
  <c r="I8" i="8"/>
  <c r="H8" i="8"/>
  <c r="L8" i="8" s="1"/>
  <c r="L7" i="8"/>
  <c r="I7" i="8"/>
  <c r="J7" i="8" s="1"/>
  <c r="H7" i="8"/>
  <c r="I6" i="8"/>
  <c r="H6" i="8"/>
  <c r="B3" i="8"/>
  <c r="I49" i="7"/>
  <c r="M49" i="7" s="1"/>
  <c r="H49" i="7"/>
  <c r="C45" i="5" s="1"/>
  <c r="J48" i="7"/>
  <c r="I48" i="7"/>
  <c r="H48" i="7"/>
  <c r="I47" i="7"/>
  <c r="H47" i="7"/>
  <c r="I46" i="7"/>
  <c r="H46" i="7"/>
  <c r="I45" i="7"/>
  <c r="M45" i="7" s="1"/>
  <c r="H45" i="7"/>
  <c r="I44" i="7"/>
  <c r="H44" i="7"/>
  <c r="I43" i="7"/>
  <c r="H43" i="7"/>
  <c r="L44" i="7" s="1"/>
  <c r="I42" i="7"/>
  <c r="M42" i="7" s="1"/>
  <c r="H42" i="7"/>
  <c r="I41" i="7"/>
  <c r="H41" i="7"/>
  <c r="J41" i="7" s="1"/>
  <c r="I40" i="7"/>
  <c r="H40" i="7"/>
  <c r="L41" i="7" s="1"/>
  <c r="I39" i="7"/>
  <c r="D35" i="5" s="1"/>
  <c r="H39" i="7"/>
  <c r="I38" i="7"/>
  <c r="J38" i="7" s="1"/>
  <c r="H38" i="7"/>
  <c r="L38" i="7" s="1"/>
  <c r="I37" i="7"/>
  <c r="M38" i="7" s="1"/>
  <c r="H37" i="7"/>
  <c r="I36" i="7"/>
  <c r="H36" i="7"/>
  <c r="C32" i="5" s="1"/>
  <c r="I35" i="7"/>
  <c r="H35" i="7"/>
  <c r="I34" i="7"/>
  <c r="M34" i="7" s="1"/>
  <c r="H34" i="7"/>
  <c r="J33" i="7"/>
  <c r="I33" i="7"/>
  <c r="H33" i="7"/>
  <c r="C29" i="5" s="1"/>
  <c r="I32" i="7"/>
  <c r="H32" i="7"/>
  <c r="L33" i="7" s="1"/>
  <c r="I31" i="7"/>
  <c r="H31" i="7"/>
  <c r="L31" i="7" s="1"/>
  <c r="I30" i="7"/>
  <c r="J30" i="7" s="1"/>
  <c r="H30" i="7"/>
  <c r="I29" i="7"/>
  <c r="H29" i="7"/>
  <c r="I28" i="7"/>
  <c r="H28" i="7"/>
  <c r="C24" i="5" s="1"/>
  <c r="I27" i="7"/>
  <c r="J27" i="7" s="1"/>
  <c r="H27" i="7"/>
  <c r="I26" i="7"/>
  <c r="H26" i="7"/>
  <c r="I25" i="7"/>
  <c r="M25" i="7" s="1"/>
  <c r="H25" i="7"/>
  <c r="C21" i="5" s="1"/>
  <c r="J24" i="7"/>
  <c r="I24" i="7"/>
  <c r="H24" i="7"/>
  <c r="I23" i="7"/>
  <c r="H23" i="7"/>
  <c r="I22" i="7"/>
  <c r="H22" i="7"/>
  <c r="I21" i="7"/>
  <c r="M21" i="7" s="1"/>
  <c r="H21" i="7"/>
  <c r="I20" i="7"/>
  <c r="H20" i="7"/>
  <c r="I19" i="7"/>
  <c r="H19" i="7"/>
  <c r="I18" i="7"/>
  <c r="M18" i="7" s="1"/>
  <c r="H18" i="7"/>
  <c r="J17" i="7"/>
  <c r="I17" i="7"/>
  <c r="M17" i="7" s="1"/>
  <c r="H17" i="7"/>
  <c r="J16" i="7"/>
  <c r="I16" i="7"/>
  <c r="H16" i="7"/>
  <c r="L17" i="7" s="1"/>
  <c r="I15" i="7"/>
  <c r="D11" i="5" s="1"/>
  <c r="H15" i="7"/>
  <c r="I14" i="7"/>
  <c r="H14" i="7"/>
  <c r="I13" i="7"/>
  <c r="H13" i="7"/>
  <c r="L13" i="7" s="1"/>
  <c r="I12" i="7"/>
  <c r="H12" i="7"/>
  <c r="I11" i="7"/>
  <c r="D7" i="5" s="1"/>
  <c r="H11" i="7"/>
  <c r="I10" i="7"/>
  <c r="M10" i="7" s="1"/>
  <c r="H10" i="7"/>
  <c r="I9" i="7"/>
  <c r="H9" i="7"/>
  <c r="I8" i="7"/>
  <c r="M8" i="7" s="1"/>
  <c r="H8" i="7"/>
  <c r="L9" i="7" s="1"/>
  <c r="M7" i="7"/>
  <c r="I7" i="7"/>
  <c r="H7" i="7"/>
  <c r="J6" i="7"/>
  <c r="I6" i="7"/>
  <c r="H6" i="7"/>
  <c r="B3" i="7"/>
  <c r="D43" i="6"/>
  <c r="B43" i="6"/>
  <c r="D42" i="6"/>
  <c r="B42" i="6"/>
  <c r="B41" i="6"/>
  <c r="D40" i="6"/>
  <c r="B40" i="6"/>
  <c r="D39" i="6"/>
  <c r="B39" i="6"/>
  <c r="B38" i="6"/>
  <c r="D37" i="6"/>
  <c r="B37" i="6"/>
  <c r="B36" i="6"/>
  <c r="D35" i="6"/>
  <c r="B35" i="6"/>
  <c r="B34" i="6"/>
  <c r="D33" i="6"/>
  <c r="B33" i="6"/>
  <c r="D32" i="6"/>
  <c r="B32" i="6"/>
  <c r="D31" i="6"/>
  <c r="B31" i="6"/>
  <c r="D30" i="6"/>
  <c r="B30" i="6"/>
  <c r="D29" i="6"/>
  <c r="B29" i="6"/>
  <c r="D28" i="6"/>
  <c r="B28" i="6"/>
  <c r="D27" i="6"/>
  <c r="B27" i="6"/>
  <c r="D26" i="6"/>
  <c r="B26" i="6"/>
  <c r="D25" i="6"/>
  <c r="B25" i="6"/>
  <c r="B24" i="6"/>
  <c r="B23" i="6"/>
  <c r="D22" i="6"/>
  <c r="B22" i="6"/>
  <c r="D21" i="6"/>
  <c r="B21" i="6"/>
  <c r="B20" i="6"/>
  <c r="D19" i="6"/>
  <c r="B19" i="6"/>
  <c r="B18" i="6"/>
  <c r="D17" i="6"/>
  <c r="B17" i="6"/>
  <c r="B16" i="6"/>
  <c r="D15" i="6"/>
  <c r="B15" i="6"/>
  <c r="B14" i="6"/>
  <c r="D13" i="6"/>
  <c r="B13" i="6"/>
  <c r="B12" i="6"/>
  <c r="D11" i="6"/>
  <c r="B11" i="6"/>
  <c r="D10" i="6"/>
  <c r="B10" i="6"/>
  <c r="B9" i="6"/>
  <c r="D8" i="6"/>
  <c r="B8" i="6"/>
  <c r="D7" i="6"/>
  <c r="B7" i="6"/>
  <c r="D4" i="6"/>
  <c r="E56" i="5"/>
  <c r="B45" i="5"/>
  <c r="D44" i="5"/>
  <c r="C44" i="5"/>
  <c r="B44" i="5"/>
  <c r="D43" i="5"/>
  <c r="C43" i="5"/>
  <c r="B43" i="5"/>
  <c r="B42" i="5"/>
  <c r="D41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B35" i="5"/>
  <c r="C34" i="5"/>
  <c r="B34" i="5"/>
  <c r="D33" i="5"/>
  <c r="C33" i="5"/>
  <c r="B33" i="5"/>
  <c r="B32" i="5"/>
  <c r="B31" i="5"/>
  <c r="D30" i="5"/>
  <c r="C30" i="5"/>
  <c r="B30" i="5"/>
  <c r="D29" i="5"/>
  <c r="B29" i="5"/>
  <c r="C28" i="5"/>
  <c r="B28" i="5"/>
  <c r="D27" i="5"/>
  <c r="C27" i="5"/>
  <c r="B27" i="5"/>
  <c r="C26" i="5"/>
  <c r="B26" i="5"/>
  <c r="D25" i="5"/>
  <c r="C25" i="5"/>
  <c r="B25" i="5"/>
  <c r="B24" i="5"/>
  <c r="D23" i="5"/>
  <c r="C23" i="5"/>
  <c r="B23" i="5"/>
  <c r="D22" i="5"/>
  <c r="C22" i="5"/>
  <c r="B22" i="5"/>
  <c r="B21" i="5"/>
  <c r="D20" i="5"/>
  <c r="C20" i="5"/>
  <c r="B20" i="5"/>
  <c r="D19" i="5"/>
  <c r="C19" i="5"/>
  <c r="B19" i="5"/>
  <c r="B18" i="5"/>
  <c r="C17" i="5"/>
  <c r="B17" i="5"/>
  <c r="D16" i="5"/>
  <c r="C16" i="5"/>
  <c r="B16" i="5"/>
  <c r="D15" i="5"/>
  <c r="C15" i="5"/>
  <c r="B15" i="5"/>
  <c r="D14" i="5"/>
  <c r="B14" i="5"/>
  <c r="D13" i="5"/>
  <c r="C13" i="5"/>
  <c r="B13" i="5"/>
  <c r="D12" i="5"/>
  <c r="C12" i="5"/>
  <c r="B12" i="5"/>
  <c r="B11" i="5"/>
  <c r="C10" i="5"/>
  <c r="B10" i="5"/>
  <c r="D9" i="5"/>
  <c r="C9" i="5"/>
  <c r="B9" i="5"/>
  <c r="D8" i="5"/>
  <c r="C8" i="5"/>
  <c r="B8" i="5"/>
  <c r="B7" i="5"/>
  <c r="D4" i="5"/>
  <c r="I45" i="4"/>
  <c r="M45" i="4" s="1"/>
  <c r="H45" i="4"/>
  <c r="J44" i="4"/>
  <c r="I44" i="4"/>
  <c r="H44" i="4"/>
  <c r="I43" i="4"/>
  <c r="M44" i="4" s="1"/>
  <c r="H43" i="4"/>
  <c r="J42" i="4"/>
  <c r="I42" i="4"/>
  <c r="D40" i="3" s="1"/>
  <c r="H42" i="4"/>
  <c r="L42" i="4" s="1"/>
  <c r="I41" i="4"/>
  <c r="M41" i="4" s="1"/>
  <c r="H41" i="4"/>
  <c r="I40" i="4"/>
  <c r="H40" i="4"/>
  <c r="L40" i="4" s="1"/>
  <c r="L39" i="4"/>
  <c r="I39" i="4"/>
  <c r="H39" i="4"/>
  <c r="I38" i="4"/>
  <c r="M38" i="4" s="1"/>
  <c r="H38" i="4"/>
  <c r="L38" i="4" s="1"/>
  <c r="I37" i="4"/>
  <c r="H37" i="4"/>
  <c r="I36" i="4"/>
  <c r="H36" i="4"/>
  <c r="C34" i="3" s="1"/>
  <c r="I35" i="4"/>
  <c r="J35" i="4" s="1"/>
  <c r="H35" i="4"/>
  <c r="J34" i="4"/>
  <c r="I34" i="4"/>
  <c r="H34" i="4"/>
  <c r="I33" i="4"/>
  <c r="H33" i="4"/>
  <c r="I32" i="4"/>
  <c r="H32" i="4"/>
  <c r="I31" i="4"/>
  <c r="H31" i="4"/>
  <c r="I30" i="4"/>
  <c r="H30" i="4"/>
  <c r="J30" i="4" s="1"/>
  <c r="I29" i="4"/>
  <c r="M29" i="4" s="1"/>
  <c r="H29" i="4"/>
  <c r="M28" i="4"/>
  <c r="J28" i="4"/>
  <c r="I28" i="4"/>
  <c r="H28" i="4"/>
  <c r="I27" i="4"/>
  <c r="H27" i="4"/>
  <c r="I26" i="4"/>
  <c r="H26" i="4"/>
  <c r="I25" i="4"/>
  <c r="M25" i="4" s="1"/>
  <c r="H25" i="4"/>
  <c r="I24" i="4"/>
  <c r="M24" i="4" s="1"/>
  <c r="H24" i="4"/>
  <c r="I23" i="4"/>
  <c r="H23" i="4"/>
  <c r="I22" i="4"/>
  <c r="M22" i="4" s="1"/>
  <c r="H22" i="4"/>
  <c r="I21" i="4"/>
  <c r="M21" i="4" s="1"/>
  <c r="H21" i="4"/>
  <c r="J20" i="4"/>
  <c r="I20" i="4"/>
  <c r="H20" i="4"/>
  <c r="I19" i="4"/>
  <c r="H19" i="4"/>
  <c r="J18" i="4"/>
  <c r="I18" i="4"/>
  <c r="D16" i="3" s="1"/>
  <c r="H18" i="4"/>
  <c r="L18" i="4" s="1"/>
  <c r="I17" i="4"/>
  <c r="M17" i="4" s="1"/>
  <c r="H17" i="4"/>
  <c r="I16" i="4"/>
  <c r="H16" i="4"/>
  <c r="L17" i="4" s="1"/>
  <c r="I15" i="4"/>
  <c r="H15" i="4"/>
  <c r="C13" i="3" s="1"/>
  <c r="I14" i="4"/>
  <c r="M14" i="4" s="1"/>
  <c r="H14" i="4"/>
  <c r="L14" i="4" s="1"/>
  <c r="I13" i="4"/>
  <c r="H13" i="4"/>
  <c r="I12" i="4"/>
  <c r="H12" i="4"/>
  <c r="I11" i="4"/>
  <c r="H11" i="4"/>
  <c r="L11" i="4" s="1"/>
  <c r="I10" i="4"/>
  <c r="J10" i="4" s="1"/>
  <c r="H10" i="4"/>
  <c r="I9" i="4"/>
  <c r="H9" i="4"/>
  <c r="L9" i="4" s="1"/>
  <c r="I8" i="4"/>
  <c r="M8" i="4" s="1"/>
  <c r="H8" i="4"/>
  <c r="L8" i="4" s="1"/>
  <c r="I7" i="4"/>
  <c r="H7" i="4"/>
  <c r="I6" i="4"/>
  <c r="H6" i="4"/>
  <c r="L7" i="4" s="1"/>
  <c r="B3" i="4"/>
  <c r="L51" i="3"/>
  <c r="L50" i="3"/>
  <c r="D43" i="3"/>
  <c r="C43" i="3"/>
  <c r="B43" i="3"/>
  <c r="D42" i="3"/>
  <c r="C42" i="3"/>
  <c r="B42" i="3"/>
  <c r="B41" i="3"/>
  <c r="C40" i="3"/>
  <c r="B40" i="3"/>
  <c r="D39" i="3"/>
  <c r="C39" i="3"/>
  <c r="B39" i="3"/>
  <c r="D38" i="3"/>
  <c r="B38" i="3"/>
  <c r="C37" i="3"/>
  <c r="B37" i="3"/>
  <c r="D36" i="3"/>
  <c r="C36" i="3"/>
  <c r="B36" i="3"/>
  <c r="D35" i="3"/>
  <c r="B35" i="3"/>
  <c r="B34" i="3"/>
  <c r="D33" i="3"/>
  <c r="C33" i="3"/>
  <c r="B33" i="3"/>
  <c r="D32" i="3"/>
  <c r="C32" i="3"/>
  <c r="B32" i="3"/>
  <c r="D31" i="3"/>
  <c r="C31" i="3"/>
  <c r="B31" i="3"/>
  <c r="C30" i="3"/>
  <c r="B30" i="3"/>
  <c r="D29" i="3"/>
  <c r="C29" i="3"/>
  <c r="B29" i="3"/>
  <c r="D28" i="3"/>
  <c r="C28" i="3"/>
  <c r="B28" i="3"/>
  <c r="B27" i="3"/>
  <c r="D26" i="3"/>
  <c r="C26" i="3"/>
  <c r="B26" i="3"/>
  <c r="D25" i="3"/>
  <c r="C25" i="3"/>
  <c r="B25" i="3"/>
  <c r="B24" i="3"/>
  <c r="D23" i="3"/>
  <c r="C23" i="3"/>
  <c r="B23" i="3"/>
  <c r="C22" i="3"/>
  <c r="B22" i="3"/>
  <c r="D21" i="3"/>
  <c r="C21" i="3"/>
  <c r="B21" i="3"/>
  <c r="D20" i="3"/>
  <c r="B20" i="3"/>
  <c r="D19" i="3"/>
  <c r="C19" i="3"/>
  <c r="B19" i="3"/>
  <c r="D18" i="3"/>
  <c r="C18" i="3"/>
  <c r="B18" i="3"/>
  <c r="B17" i="3"/>
  <c r="C16" i="3"/>
  <c r="B16" i="3"/>
  <c r="D15" i="3"/>
  <c r="C15" i="3"/>
  <c r="B15" i="3"/>
  <c r="D14" i="3"/>
  <c r="B14" i="3"/>
  <c r="B13" i="3"/>
  <c r="D12" i="3"/>
  <c r="C12" i="3"/>
  <c r="B12" i="3"/>
  <c r="D11" i="3"/>
  <c r="C11" i="3"/>
  <c r="B11" i="3"/>
  <c r="D10" i="3"/>
  <c r="C10" i="3"/>
  <c r="B10" i="3"/>
  <c r="B9" i="3"/>
  <c r="C8" i="3"/>
  <c r="B8" i="3"/>
  <c r="D7" i="3"/>
  <c r="C7" i="3"/>
  <c r="B7" i="3"/>
  <c r="D4" i="3"/>
  <c r="L35" i="2"/>
  <c r="K35" i="2"/>
  <c r="J35" i="2"/>
  <c r="R35" i="2" s="1"/>
  <c r="O34" i="2"/>
  <c r="L34" i="2"/>
  <c r="T34" i="2" s="1"/>
  <c r="K34" i="2"/>
  <c r="S34" i="2" s="1"/>
  <c r="J34" i="2"/>
  <c r="L33" i="2"/>
  <c r="K33" i="2"/>
  <c r="J33" i="2"/>
  <c r="R33" i="2" s="1"/>
  <c r="O32" i="2"/>
  <c r="L32" i="2"/>
  <c r="T32" i="2" s="1"/>
  <c r="K32" i="2"/>
  <c r="S32" i="2" s="1"/>
  <c r="J32" i="2"/>
  <c r="L31" i="2"/>
  <c r="K31" i="2"/>
  <c r="J31" i="2"/>
  <c r="R31" i="2" s="1"/>
  <c r="O30" i="2"/>
  <c r="L30" i="2"/>
  <c r="T30" i="2" s="1"/>
  <c r="K30" i="2"/>
  <c r="S30" i="2" s="1"/>
  <c r="J30" i="2"/>
  <c r="L29" i="2"/>
  <c r="K29" i="2"/>
  <c r="J29" i="2"/>
  <c r="R29" i="2" s="1"/>
  <c r="O28" i="2"/>
  <c r="L28" i="2"/>
  <c r="T28" i="2" s="1"/>
  <c r="K28" i="2"/>
  <c r="S28" i="2" s="1"/>
  <c r="J28" i="2"/>
  <c r="L27" i="2"/>
  <c r="K27" i="2"/>
  <c r="J27" i="2"/>
  <c r="R27" i="2" s="1"/>
  <c r="O26" i="2"/>
  <c r="L26" i="2"/>
  <c r="T26" i="2" s="1"/>
  <c r="K26" i="2"/>
  <c r="S26" i="2" s="1"/>
  <c r="J26" i="2"/>
  <c r="L25" i="2"/>
  <c r="K25" i="2"/>
  <c r="J25" i="2"/>
  <c r="R25" i="2" s="1"/>
  <c r="O24" i="2"/>
  <c r="L24" i="2"/>
  <c r="T24" i="2" s="1"/>
  <c r="K24" i="2"/>
  <c r="S24" i="2" s="1"/>
  <c r="J24" i="2"/>
  <c r="L23" i="2"/>
  <c r="K23" i="2"/>
  <c r="J23" i="2"/>
  <c r="R23" i="2" s="1"/>
  <c r="O22" i="2"/>
  <c r="L22" i="2"/>
  <c r="T22" i="2" s="1"/>
  <c r="K22" i="2"/>
  <c r="S22" i="2" s="1"/>
  <c r="J22" i="2"/>
  <c r="L21" i="2"/>
  <c r="K21" i="2"/>
  <c r="J21" i="2"/>
  <c r="R21" i="2" s="1"/>
  <c r="O20" i="2"/>
  <c r="L20" i="2"/>
  <c r="T20" i="2" s="1"/>
  <c r="K20" i="2"/>
  <c r="S20" i="2" s="1"/>
  <c r="J20" i="2"/>
  <c r="L19" i="2"/>
  <c r="K19" i="2"/>
  <c r="J19" i="2"/>
  <c r="R19" i="2" s="1"/>
  <c r="O18" i="2"/>
  <c r="L18" i="2"/>
  <c r="T18" i="2" s="1"/>
  <c r="K18" i="2"/>
  <c r="S18" i="2" s="1"/>
  <c r="J18" i="2"/>
  <c r="L17" i="2"/>
  <c r="K17" i="2"/>
  <c r="J17" i="2"/>
  <c r="R17" i="2" s="1"/>
  <c r="O16" i="2"/>
  <c r="L16" i="2"/>
  <c r="T16" i="2" s="1"/>
  <c r="K16" i="2"/>
  <c r="S16" i="2" s="1"/>
  <c r="J16" i="2"/>
  <c r="L15" i="2"/>
  <c r="K15" i="2"/>
  <c r="J15" i="2"/>
  <c r="R15" i="2" s="1"/>
  <c r="O14" i="2"/>
  <c r="L14" i="2"/>
  <c r="T14" i="2" s="1"/>
  <c r="K14" i="2"/>
  <c r="S14" i="2" s="1"/>
  <c r="J14" i="2"/>
  <c r="L13" i="2"/>
  <c r="K13" i="2"/>
  <c r="J13" i="2"/>
  <c r="R13" i="2" s="1"/>
  <c r="O12" i="2"/>
  <c r="L12" i="2"/>
  <c r="T12" i="2" s="1"/>
  <c r="K12" i="2"/>
  <c r="S12" i="2" s="1"/>
  <c r="J12" i="2"/>
  <c r="L11" i="2"/>
  <c r="K11" i="2"/>
  <c r="J11" i="2"/>
  <c r="R11" i="2" s="1"/>
  <c r="O10" i="2"/>
  <c r="L10" i="2"/>
  <c r="T10" i="2" s="1"/>
  <c r="K10" i="2"/>
  <c r="S10" i="2" s="1"/>
  <c r="J10" i="2"/>
  <c r="L9" i="2"/>
  <c r="K9" i="2"/>
  <c r="J9" i="2"/>
  <c r="R9" i="2" s="1"/>
  <c r="O8" i="2"/>
  <c r="L8" i="2"/>
  <c r="T8" i="2" s="1"/>
  <c r="K8" i="2"/>
  <c r="S8" i="2" s="1"/>
  <c r="J8" i="2"/>
  <c r="L7" i="2"/>
  <c r="K7" i="2"/>
  <c r="J7" i="2"/>
  <c r="R7" i="2" s="1"/>
  <c r="L6" i="2"/>
  <c r="P6" i="2" s="1"/>
  <c r="K6" i="2"/>
  <c r="O6" i="2" s="1"/>
  <c r="J6" i="2"/>
  <c r="E54" i="1"/>
  <c r="E53" i="1"/>
  <c r="E30" i="1"/>
  <c r="D30" i="1"/>
  <c r="C30" i="1"/>
  <c r="B30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D25" i="1"/>
  <c r="C25" i="1"/>
  <c r="B25" i="1"/>
  <c r="E24" i="1"/>
  <c r="D24" i="1"/>
  <c r="C24" i="1"/>
  <c r="B24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C4" i="1"/>
  <c r="J28" i="7" l="1"/>
  <c r="D24" i="5"/>
  <c r="M32" i="7"/>
  <c r="D28" i="5"/>
  <c r="J32" i="7"/>
  <c r="D10" i="9"/>
  <c r="J12" i="10"/>
  <c r="D23" i="6"/>
  <c r="J14" i="7"/>
  <c r="D10" i="5"/>
  <c r="C8" i="11"/>
  <c r="C24" i="11"/>
  <c r="K14" i="12"/>
  <c r="C15" i="11"/>
  <c r="K22" i="12"/>
  <c r="C23" i="11"/>
  <c r="K30" i="12"/>
  <c r="C31" i="11"/>
  <c r="K38" i="12"/>
  <c r="C39" i="11"/>
  <c r="K46" i="12"/>
  <c r="C47" i="11"/>
  <c r="L22" i="7"/>
  <c r="C18" i="5"/>
  <c r="L43" i="4"/>
  <c r="C41" i="3"/>
  <c r="J40" i="10"/>
  <c r="D38" i="9"/>
  <c r="J22" i="4"/>
  <c r="C20" i="3"/>
  <c r="L26" i="4"/>
  <c r="C24" i="3"/>
  <c r="L29" i="4"/>
  <c r="C27" i="3"/>
  <c r="D34" i="3"/>
  <c r="J36" i="4"/>
  <c r="L42" i="7"/>
  <c r="C38" i="5"/>
  <c r="L46" i="7"/>
  <c r="C42" i="5"/>
  <c r="L34" i="10"/>
  <c r="C32" i="9"/>
  <c r="L37" i="10"/>
  <c r="C35" i="9"/>
  <c r="J39" i="4"/>
  <c r="D37" i="3"/>
  <c r="M32" i="4"/>
  <c r="D30" i="3"/>
  <c r="M29" i="10"/>
  <c r="D27" i="9"/>
  <c r="M33" i="10"/>
  <c r="D31" i="9"/>
  <c r="D42" i="9"/>
  <c r="J44" i="10"/>
  <c r="J11" i="4"/>
  <c r="D9" i="3"/>
  <c r="J15" i="4"/>
  <c r="D13" i="3"/>
  <c r="L19" i="4"/>
  <c r="C17" i="3"/>
  <c r="D24" i="3"/>
  <c r="J26" i="4"/>
  <c r="D17" i="5"/>
  <c r="M46" i="7"/>
  <c r="D17" i="9"/>
  <c r="J26" i="10"/>
  <c r="D24" i="9"/>
  <c r="C16" i="11"/>
  <c r="L12" i="7"/>
  <c r="C7" i="5"/>
  <c r="L15" i="7"/>
  <c r="C11" i="5"/>
  <c r="L19" i="7"/>
  <c r="C14" i="5"/>
  <c r="M14" i="8"/>
  <c r="D12" i="6"/>
  <c r="L36" i="7"/>
  <c r="C31" i="5"/>
  <c r="L39" i="7"/>
  <c r="C35" i="5"/>
  <c r="J15" i="10"/>
  <c r="D13" i="9"/>
  <c r="L27" i="10"/>
  <c r="C25" i="9"/>
  <c r="E23" i="1"/>
  <c r="E25" i="1"/>
  <c r="E27" i="1"/>
  <c r="E29" i="1"/>
  <c r="J12" i="4"/>
  <c r="J35" i="7"/>
  <c r="D31" i="5"/>
  <c r="J36" i="8"/>
  <c r="M43" i="8"/>
  <c r="D41" i="6"/>
  <c r="L16" i="10"/>
  <c r="C14" i="9"/>
  <c r="J19" i="10"/>
  <c r="K39" i="12"/>
  <c r="K47" i="12"/>
  <c r="J22" i="7"/>
  <c r="L29" i="7"/>
  <c r="L19" i="8"/>
  <c r="M22" i="8"/>
  <c r="J26" i="8"/>
  <c r="L34" i="8"/>
  <c r="M9" i="10"/>
  <c r="M16" i="10"/>
  <c r="J23" i="10"/>
  <c r="M27" i="10"/>
  <c r="M30" i="10"/>
  <c r="J34" i="10"/>
  <c r="M41" i="10"/>
  <c r="K48" i="12"/>
  <c r="J6" i="4"/>
  <c r="S7" i="2"/>
  <c r="S9" i="2"/>
  <c r="S11" i="2"/>
  <c r="S13" i="2"/>
  <c r="S15" i="2"/>
  <c r="S17" i="2"/>
  <c r="S19" i="2"/>
  <c r="S21" i="2"/>
  <c r="S23" i="2"/>
  <c r="S25" i="2"/>
  <c r="S27" i="2"/>
  <c r="S29" i="2"/>
  <c r="S31" i="2"/>
  <c r="S33" i="2"/>
  <c r="S35" i="2"/>
  <c r="M16" i="4"/>
  <c r="J23" i="4"/>
  <c r="L27" i="4"/>
  <c r="L34" i="4"/>
  <c r="L37" i="4"/>
  <c r="M40" i="4"/>
  <c r="D20" i="6"/>
  <c r="D24" i="6"/>
  <c r="D36" i="6"/>
  <c r="J8" i="7"/>
  <c r="L20" i="7"/>
  <c r="M22" i="7"/>
  <c r="J25" i="7"/>
  <c r="M30" i="7"/>
  <c r="J36" i="7"/>
  <c r="M40" i="7"/>
  <c r="J43" i="7"/>
  <c r="J49" i="7"/>
  <c r="M8" i="8"/>
  <c r="J15" i="8"/>
  <c r="M19" i="8"/>
  <c r="L27" i="8"/>
  <c r="M30" i="8"/>
  <c r="J34" i="8"/>
  <c r="M37" i="8"/>
  <c r="M44" i="8"/>
  <c r="D26" i="9"/>
  <c r="J6" i="10"/>
  <c r="L10" i="10"/>
  <c r="L13" i="10"/>
  <c r="L24" i="10"/>
  <c r="J27" i="10"/>
  <c r="L35" i="10"/>
  <c r="L38" i="10"/>
  <c r="L42" i="10"/>
  <c r="L45" i="10"/>
  <c r="C9" i="11"/>
  <c r="C17" i="11"/>
  <c r="C25" i="11"/>
  <c r="C33" i="11"/>
  <c r="C41" i="11"/>
  <c r="C49" i="11"/>
  <c r="K49" i="12"/>
  <c r="C20" i="1"/>
  <c r="J19" i="4"/>
  <c r="M33" i="4"/>
  <c r="J11" i="7"/>
  <c r="J46" i="7"/>
  <c r="T7" i="2"/>
  <c r="T9" i="2"/>
  <c r="T11" i="2"/>
  <c r="T13" i="2"/>
  <c r="T15" i="2"/>
  <c r="T17" i="2"/>
  <c r="T19" i="2"/>
  <c r="T21" i="2"/>
  <c r="T23" i="2"/>
  <c r="T25" i="2"/>
  <c r="T27" i="2"/>
  <c r="T29" i="2"/>
  <c r="T31" i="2"/>
  <c r="T33" i="2"/>
  <c r="T35" i="2"/>
  <c r="D8" i="3"/>
  <c r="C35" i="3"/>
  <c r="J7" i="4"/>
  <c r="L10" i="4"/>
  <c r="L13" i="4"/>
  <c r="L25" i="4"/>
  <c r="J27" i="4"/>
  <c r="M30" i="4"/>
  <c r="M37" i="4"/>
  <c r="D18" i="5"/>
  <c r="D26" i="5"/>
  <c r="D34" i="5"/>
  <c r="C37" i="5"/>
  <c r="D42" i="5"/>
  <c r="J12" i="7"/>
  <c r="M16" i="7"/>
  <c r="J19" i="7"/>
  <c r="L23" i="7"/>
  <c r="L26" i="7"/>
  <c r="L30" i="7"/>
  <c r="M33" i="7"/>
  <c r="L37" i="7"/>
  <c r="J40" i="7"/>
  <c r="L43" i="7"/>
  <c r="L47" i="7"/>
  <c r="L16" i="8"/>
  <c r="J23" i="8"/>
  <c r="M27" i="8"/>
  <c r="M34" i="8"/>
  <c r="L38" i="8"/>
  <c r="M41" i="8"/>
  <c r="J44" i="8"/>
  <c r="C8" i="9"/>
  <c r="C16" i="9"/>
  <c r="D21" i="9"/>
  <c r="C40" i="9"/>
  <c r="J10" i="10"/>
  <c r="M13" i="10"/>
  <c r="M17" i="10"/>
  <c r="J24" i="10"/>
  <c r="J31" i="10"/>
  <c r="M35" i="10"/>
  <c r="M38" i="10"/>
  <c r="J42" i="10"/>
  <c r="M45" i="10"/>
  <c r="K10" i="12"/>
  <c r="K18" i="12"/>
  <c r="K26" i="12"/>
  <c r="K34" i="12"/>
  <c r="K42" i="12"/>
  <c r="K50" i="12"/>
  <c r="O7" i="2"/>
  <c r="O9" i="2"/>
  <c r="O11" i="2"/>
  <c r="O13" i="2"/>
  <c r="O15" i="2"/>
  <c r="O17" i="2"/>
  <c r="O19" i="2"/>
  <c r="O21" i="2"/>
  <c r="O23" i="2"/>
  <c r="O25" i="2"/>
  <c r="O27" i="2"/>
  <c r="O29" i="2"/>
  <c r="O31" i="2"/>
  <c r="O33" i="2"/>
  <c r="O35" i="2"/>
  <c r="C14" i="3"/>
  <c r="D27" i="3"/>
  <c r="C38" i="3"/>
  <c r="M13" i="4"/>
  <c r="D21" i="5"/>
  <c r="D45" i="5"/>
  <c r="D9" i="6"/>
  <c r="M9" i="7"/>
  <c r="M26" i="7"/>
  <c r="L35" i="8"/>
  <c r="L45" i="8"/>
  <c r="D32" i="9"/>
  <c r="L21" i="10"/>
  <c r="C50" i="11"/>
  <c r="M9" i="4"/>
  <c r="R8" i="2"/>
  <c r="R10" i="2"/>
  <c r="R12" i="2"/>
  <c r="R14" i="2"/>
  <c r="R16" i="2"/>
  <c r="R18" i="2"/>
  <c r="R20" i="2"/>
  <c r="R22" i="2"/>
  <c r="R24" i="2"/>
  <c r="R26" i="2"/>
  <c r="R28" i="2"/>
  <c r="R30" i="2"/>
  <c r="R32" i="2"/>
  <c r="R34" i="2"/>
  <c r="C9" i="3"/>
  <c r="D22" i="3"/>
  <c r="M7" i="4"/>
  <c r="L21" i="4"/>
  <c r="J31" i="4"/>
  <c r="L35" i="4"/>
  <c r="L45" i="4"/>
  <c r="D32" i="5"/>
  <c r="L7" i="7"/>
  <c r="J9" i="7"/>
  <c r="M14" i="7"/>
  <c r="J20" i="7"/>
  <c r="L25" i="7"/>
  <c r="L28" i="7"/>
  <c r="L35" i="7"/>
  <c r="M41" i="7"/>
  <c r="J44" i="7"/>
  <c r="L49" i="7"/>
  <c r="J6" i="8"/>
  <c r="L13" i="8"/>
  <c r="J20" i="8"/>
  <c r="M35" i="8"/>
  <c r="M45" i="8"/>
  <c r="C22" i="9"/>
  <c r="C30" i="9"/>
  <c r="D35" i="9"/>
  <c r="M11" i="10"/>
  <c r="M14" i="10"/>
  <c r="J18" i="10"/>
  <c r="M21" i="10"/>
  <c r="M25" i="10"/>
  <c r="M32" i="10"/>
  <c r="J39" i="10"/>
  <c r="M43" i="10"/>
  <c r="D17" i="3"/>
  <c r="D41" i="3"/>
  <c r="L33" i="4"/>
  <c r="D14" i="6"/>
  <c r="D38" i="6"/>
  <c r="L11" i="7"/>
  <c r="L14" i="7"/>
  <c r="L21" i="7"/>
  <c r="M24" i="7"/>
  <c r="L45" i="7"/>
  <c r="M48" i="7"/>
  <c r="M17" i="8"/>
  <c r="L25" i="8"/>
  <c r="M32" i="8"/>
  <c r="C9" i="9"/>
  <c r="D14" i="9"/>
  <c r="C33" i="9"/>
  <c r="C41" i="9"/>
  <c r="L8" i="10"/>
  <c r="J11" i="10"/>
  <c r="L19" i="10"/>
  <c r="L22" i="10"/>
  <c r="L26" i="10"/>
  <c r="L29" i="10"/>
  <c r="L40" i="10"/>
  <c r="J43" i="10"/>
  <c r="C11" i="11"/>
  <c r="C19" i="11"/>
  <c r="C27" i="11"/>
  <c r="C35" i="11"/>
  <c r="C43" i="11"/>
  <c r="C51" i="11"/>
  <c r="K8" i="12"/>
  <c r="K12" i="12"/>
  <c r="K16" i="12"/>
  <c r="K20" i="12"/>
  <c r="K24" i="12"/>
  <c r="K28" i="12"/>
  <c r="K32" i="12"/>
  <c r="K36" i="12"/>
  <c r="K40" i="12"/>
  <c r="K44" i="12"/>
  <c r="M10" i="10"/>
  <c r="L15" i="10"/>
  <c r="M18" i="10"/>
  <c r="L23" i="10"/>
  <c r="M26" i="10"/>
  <c r="L31" i="10"/>
  <c r="M34" i="10"/>
  <c r="L39" i="10"/>
  <c r="M42" i="10"/>
  <c r="M7" i="10"/>
  <c r="J9" i="10"/>
  <c r="L12" i="10"/>
  <c r="M15" i="10"/>
  <c r="J17" i="10"/>
  <c r="L20" i="10"/>
  <c r="M23" i="10"/>
  <c r="J25" i="10"/>
  <c r="L28" i="10"/>
  <c r="M31" i="10"/>
  <c r="J33" i="10"/>
  <c r="L36" i="10"/>
  <c r="M39" i="10"/>
  <c r="J41" i="10"/>
  <c r="L44" i="10"/>
  <c r="L9" i="10"/>
  <c r="M12" i="10"/>
  <c r="J14" i="10"/>
  <c r="L17" i="10"/>
  <c r="M20" i="10"/>
  <c r="J22" i="10"/>
  <c r="L25" i="10"/>
  <c r="M28" i="10"/>
  <c r="J30" i="10"/>
  <c r="L33" i="10"/>
  <c r="M36" i="10"/>
  <c r="J38" i="10"/>
  <c r="L41" i="10"/>
  <c r="M44" i="10"/>
  <c r="J13" i="10"/>
  <c r="J21" i="10"/>
  <c r="J29" i="10"/>
  <c r="J37" i="10"/>
  <c r="J45" i="10"/>
  <c r="J8" i="10"/>
  <c r="J16" i="10"/>
  <c r="J32" i="10"/>
  <c r="M24" i="10"/>
  <c r="M40" i="10"/>
  <c r="L15" i="8"/>
  <c r="M18" i="8"/>
  <c r="M7" i="8"/>
  <c r="J9" i="8"/>
  <c r="L12" i="8"/>
  <c r="M15" i="8"/>
  <c r="J17" i="8"/>
  <c r="L20" i="8"/>
  <c r="M23" i="8"/>
  <c r="J25" i="8"/>
  <c r="L28" i="8"/>
  <c r="M31" i="8"/>
  <c r="J33" i="8"/>
  <c r="L36" i="8"/>
  <c r="M39" i="8"/>
  <c r="J41" i="8"/>
  <c r="L44" i="8"/>
  <c r="L9" i="8"/>
  <c r="M12" i="8"/>
  <c r="J14" i="8"/>
  <c r="L17" i="8"/>
  <c r="M20" i="8"/>
  <c r="J22" i="8"/>
  <c r="J30" i="8"/>
  <c r="M36" i="8"/>
  <c r="J38" i="8"/>
  <c r="L41" i="8"/>
  <c r="J11" i="8"/>
  <c r="J19" i="8"/>
  <c r="L22" i="8"/>
  <c r="M25" i="8"/>
  <c r="J27" i="8"/>
  <c r="L30" i="8"/>
  <c r="J35" i="8"/>
  <c r="J43" i="8"/>
  <c r="J8" i="8"/>
  <c r="J16" i="8"/>
  <c r="J24" i="8"/>
  <c r="J32" i="8"/>
  <c r="J40" i="8"/>
  <c r="J13" i="8"/>
  <c r="J21" i="8"/>
  <c r="J29" i="8"/>
  <c r="J37" i="8"/>
  <c r="J45" i="8"/>
  <c r="J18" i="8"/>
  <c r="J42" i="8"/>
  <c r="L27" i="7"/>
  <c r="L8" i="7"/>
  <c r="M11" i="7"/>
  <c r="J13" i="7"/>
  <c r="L16" i="7"/>
  <c r="M19" i="7"/>
  <c r="J21" i="7"/>
  <c r="L24" i="7"/>
  <c r="M27" i="7"/>
  <c r="J29" i="7"/>
  <c r="L32" i="7"/>
  <c r="M35" i="7"/>
  <c r="J37" i="7"/>
  <c r="L40" i="7"/>
  <c r="M43" i="7"/>
  <c r="J45" i="7"/>
  <c r="L48" i="7"/>
  <c r="J10" i="7"/>
  <c r="J18" i="7"/>
  <c r="J26" i="7"/>
  <c r="J34" i="7"/>
  <c r="J42" i="7"/>
  <c r="J7" i="7"/>
  <c r="L10" i="7"/>
  <c r="M13" i="7"/>
  <c r="J15" i="7"/>
  <c r="L18" i="7"/>
  <c r="J23" i="7"/>
  <c r="M29" i="7"/>
  <c r="J31" i="7"/>
  <c r="L34" i="7"/>
  <c r="M37" i="7"/>
  <c r="J39" i="7"/>
  <c r="J47" i="7"/>
  <c r="M15" i="7"/>
  <c r="M23" i="7"/>
  <c r="M31" i="7"/>
  <c r="M39" i="7"/>
  <c r="M47" i="7"/>
  <c r="M12" i="7"/>
  <c r="M20" i="7"/>
  <c r="M28" i="7"/>
  <c r="M36" i="7"/>
  <c r="M44" i="7"/>
  <c r="J9" i="4"/>
  <c r="L12" i="4"/>
  <c r="M15" i="4"/>
  <c r="J17" i="4"/>
  <c r="L20" i="4"/>
  <c r="M23" i="4"/>
  <c r="J25" i="4"/>
  <c r="L28" i="4"/>
  <c r="M31" i="4"/>
  <c r="J33" i="4"/>
  <c r="L36" i="4"/>
  <c r="M39" i="4"/>
  <c r="J41" i="4"/>
  <c r="L44" i="4"/>
  <c r="M18" i="4"/>
  <c r="L31" i="4"/>
  <c r="M42" i="4"/>
  <c r="J43" i="4"/>
  <c r="J8" i="4"/>
  <c r="J16" i="4"/>
  <c r="J24" i="4"/>
  <c r="J32" i="4"/>
  <c r="J40" i="4"/>
  <c r="M10" i="4"/>
  <c r="L15" i="4"/>
  <c r="J14" i="4"/>
  <c r="L41" i="4"/>
  <c r="L22" i="4"/>
  <c r="L30" i="4"/>
  <c r="M11" i="4"/>
  <c r="J13" i="4"/>
  <c r="L16" i="4"/>
  <c r="M19" i="4"/>
  <c r="J21" i="4"/>
  <c r="L24" i="4"/>
  <c r="M27" i="4"/>
  <c r="J29" i="4"/>
  <c r="L32" i="4"/>
  <c r="M35" i="4"/>
  <c r="J37" i="4"/>
  <c r="M43" i="4"/>
  <c r="J45" i="4"/>
  <c r="L23" i="4"/>
  <c r="M26" i="4"/>
  <c r="M34" i="4"/>
  <c r="M12" i="4"/>
  <c r="M20" i="4"/>
  <c r="M36" i="4"/>
  <c r="J38" i="4"/>
  <c r="P12" i="2"/>
  <c r="P8" i="2"/>
  <c r="P10" i="2"/>
  <c r="P14" i="2"/>
  <c r="P17" i="2"/>
  <c r="P19" i="2"/>
  <c r="P21" i="2"/>
  <c r="P22" i="2"/>
  <c r="P23" i="2"/>
  <c r="P26" i="2"/>
  <c r="P27" i="2"/>
  <c r="P28" i="2"/>
  <c r="P29" i="2"/>
  <c r="P30" i="2"/>
  <c r="P31" i="2"/>
  <c r="P32" i="2"/>
  <c r="P35" i="2"/>
  <c r="P9" i="2"/>
  <c r="P13" i="2"/>
  <c r="P16" i="2"/>
  <c r="P20" i="2"/>
  <c r="P25" i="2"/>
  <c r="P34" i="2"/>
  <c r="P7" i="2"/>
  <c r="P11" i="2"/>
  <c r="P15" i="2"/>
  <c r="P18" i="2"/>
  <c r="P24" i="2"/>
  <c r="P33" i="2"/>
</calcChain>
</file>

<file path=xl/sharedStrings.xml><?xml version="1.0" encoding="utf-8"?>
<sst xmlns="http://schemas.openxmlformats.org/spreadsheetml/2006/main" count="1297" uniqueCount="407">
  <si>
    <t>Core      FIX30/FIX15/ 7/6ARM</t>
  </si>
  <si>
    <t>FLEX SUPREME RATE SHEETS</t>
  </si>
  <si>
    <t>Lender Compensation</t>
  </si>
  <si>
    <t>DATE</t>
  </si>
  <si>
    <t>Rate</t>
  </si>
  <si>
    <t>5/6 ARM</t>
  </si>
  <si>
    <t>FIX30</t>
  </si>
  <si>
    <t>7/6ARM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</si>
  <si>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</si>
  <si>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</si>
  <si>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</si>
  <si>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</si>
  <si>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</si>
  <si>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</si>
  <si>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Min rate after adjustments is 6.75%</t>
  </si>
  <si>
    <t xml:space="preserve">LTV/FICO LLPA's:  Applicable for Full documentation </t>
  </si>
  <si>
    <t>Min buy Price 98.00</t>
  </si>
  <si>
    <t>&gt;= 780</t>
  </si>
  <si>
    <t>N/A</t>
  </si>
  <si>
    <t>Maximum Rate 10.00</t>
  </si>
  <si>
    <t>760 - 779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</si>
  <si>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</si>
  <si>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</si>
  <si>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</si>
  <si>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</si>
  <si>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</si>
  <si>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</si>
  <si>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</si>
  <si>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</si>
  <si>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LTV/FICO LLPA's:  Applicable for bank statements (12/24 months), or 1099 (12/24 months)</t>
  </si>
  <si>
    <t>45 Days</t>
  </si>
  <si>
    <t>60 Days</t>
  </si>
  <si>
    <t>Extensions</t>
  </si>
  <si>
    <t>7 Days (Min)</t>
  </si>
  <si>
    <t>Re-Lock</t>
  </si>
  <si>
    <t>Maximum Lock Period 60 Days</t>
  </si>
  <si>
    <t>Loan Amount Adjusters</t>
  </si>
  <si>
    <r>
      <rPr>
        <b/>
        <u/>
        <sz val="10"/>
        <color theme="2" tint="-0.89999084444715716"/>
        <rFont val="Aptos Narrow"/>
        <family val="2"/>
        <scheme val="minor"/>
      </rPr>
      <t>&gt;</t>
    </r>
    <r>
      <rPr>
        <b/>
        <sz val="10"/>
        <color theme="2" tint="-0.89999084444715716"/>
        <rFont val="Aptos Narrow"/>
        <family val="2"/>
        <scheme val="minor"/>
      </rPr>
      <t>$100,000 - $150,000</t>
    </r>
  </si>
  <si>
    <t>&gt;$150,000- $750,000</t>
  </si>
  <si>
    <t>&gt;$750,000 - $1,500,000</t>
  </si>
  <si>
    <t>&gt;$1,500,000 - $2,000,000</t>
  </si>
  <si>
    <t>&gt;$2,000,000 - $3,000,000</t>
  </si>
  <si>
    <t>4800 N Federal HWY Building E</t>
  </si>
  <si>
    <t>Other LLPA's</t>
  </si>
  <si>
    <t>Suite 200</t>
  </si>
  <si>
    <t>2nd Home</t>
  </si>
  <si>
    <t>Boca Raton Florida 33483</t>
  </si>
  <si>
    <t>Cash out Refinance</t>
  </si>
  <si>
    <t>Phone Number:</t>
  </si>
  <si>
    <t xml:space="preserve"> Loan Amounts</t>
  </si>
  <si>
    <t>Asset Utilization 84 Mos</t>
  </si>
  <si>
    <t>Lock Desk Hours: 9AM - 8PM EST</t>
  </si>
  <si>
    <t>Minimum Loan</t>
  </si>
  <si>
    <t>1099 - 1 Year or Full Doc 1 YR</t>
  </si>
  <si>
    <t>NMLS# 75597</t>
  </si>
  <si>
    <t>Max Loan Size</t>
  </si>
  <si>
    <t>40 or 30 Year Interest Only</t>
  </si>
  <si>
    <t>FEES</t>
  </si>
  <si>
    <t>Unavailable Flex Supreme (No Exceptions)</t>
  </si>
  <si>
    <t>2 Unit</t>
  </si>
  <si>
    <t>DEL: Purchase Fee $595. NDC: Purchase $495 + Admin $500</t>
  </si>
  <si>
    <t>Asset Utilization Suplimental</t>
  </si>
  <si>
    <t>3-4 Unit</t>
  </si>
  <si>
    <t>DEL / NDC:  Tax Service Fee: $100, MERS Fee: $150</t>
  </si>
  <si>
    <t>P&amp;L Only or P&amp;L with 2 Mos Bank Statements</t>
  </si>
  <si>
    <t>12-months Bank Statements</t>
  </si>
  <si>
    <t>DEL / NDC CDA: $150 (If SSR is &gt;2.5% only)</t>
  </si>
  <si>
    <t>Max Properties Financed &gt; 4</t>
  </si>
  <si>
    <t>Warrantable Condo</t>
  </si>
  <si>
    <t xml:space="preserve">State Licensing </t>
  </si>
  <si>
    <t>No ITIN's, or Foreign Nationals</t>
  </si>
  <si>
    <t>Investment</t>
  </si>
  <si>
    <t>All States except HI (Unless Delegated)</t>
  </si>
  <si>
    <t>NW Condos or Condotels</t>
  </si>
  <si>
    <t>Escrow Waiver (All States Except NY)****</t>
  </si>
  <si>
    <t>Mortgagee Clause</t>
  </si>
  <si>
    <t>Rural Properties (Primary only - max 70% Purch, R/T</t>
  </si>
  <si>
    <t>Escrow Waiver (NY Only)****</t>
  </si>
  <si>
    <t xml:space="preserve">NQM Funding, LLC ISAOA </t>
  </si>
  <si>
    <t>Declining markets reduce LTV 5%</t>
  </si>
  <si>
    <t>Property State NY/GA</t>
  </si>
  <si>
    <t>4800 N FEDERAL HWY BLDG E Suite 200</t>
  </si>
  <si>
    <t>See Matrices and Guidelines For Further Restrictions</t>
  </si>
  <si>
    <t>DTI &gt; 43.00% (Min 740 and Max 50.00)</t>
  </si>
  <si>
    <t>Boca Raton Florida 33431</t>
  </si>
  <si>
    <t>Min Price 98.00</t>
  </si>
  <si>
    <t>PPP Months</t>
  </si>
  <si>
    <t>LLPA</t>
  </si>
  <si>
    <t>Max Price</t>
  </si>
  <si>
    <t>0 (State Law Only)</t>
  </si>
  <si>
    <t>6 Mos PPP</t>
  </si>
  <si>
    <t>Owner Occupied and 2nd Homes not available in MD</t>
  </si>
  <si>
    <t>Soft PPP Max Price 101.50</t>
  </si>
  <si>
    <t>Min 36 mos, and = 6 mos interest or Declining PPP</t>
  </si>
  <si>
    <t>36 Mo</t>
  </si>
  <si>
    <t>48 Mo</t>
  </si>
  <si>
    <t>60 Mo</t>
  </si>
  <si>
    <t>ARM Features</t>
  </si>
  <si>
    <t>SOFR</t>
  </si>
  <si>
    <t>** Not applicable for detached condominums or site condominiums</t>
  </si>
  <si>
    <t>Margin: 4.50</t>
  </si>
  <si>
    <t>Caps: 2/1/5</t>
  </si>
  <si>
    <t xml:space="preserve">**** Not available on HPML Loans, &gt;80 LTV CA Only &amp; Max 89.99 LTV. </t>
  </si>
  <si>
    <t>Bulk Tapes:  Bids@nqmf.com</t>
  </si>
  <si>
    <t>7/6 ARM</t>
  </si>
  <si>
    <t>Caps: 5/1/5</t>
  </si>
  <si>
    <t>Other Notes</t>
  </si>
  <si>
    <t>No Non Arms Length Transactions, Gifts of Equity, Non Occupant Co Borr, or Flip Transactions</t>
  </si>
  <si>
    <t>Daily Change Factors</t>
  </si>
  <si>
    <t>Base</t>
  </si>
  <si>
    <t>Adj</t>
  </si>
  <si>
    <t>Published</t>
  </si>
  <si>
    <t>Roll</t>
  </si>
  <si>
    <t>Buy Up</t>
  </si>
  <si>
    <t>5/6</t>
  </si>
  <si>
    <t>30 YR</t>
  </si>
  <si>
    <t>7/6</t>
  </si>
  <si>
    <t>Core</t>
  </si>
  <si>
    <t>DSCR SUPREME RATE SHEET</t>
  </si>
  <si>
    <t>Date</t>
  </si>
  <si>
    <t xml:space="preserve">30 Day Pricing </t>
  </si>
  <si>
    <t>Credit Score LLPA's</t>
  </si>
  <si>
    <t>FIX30/7/6 ARM</t>
  </si>
  <si>
    <t>Investor DSCR</t>
  </si>
  <si>
    <t>&lt;=50%</t>
  </si>
  <si>
    <t>Fico/CLTV</t>
  </si>
  <si>
    <t>760+</t>
  </si>
  <si>
    <t>4800 N Federal HWY Building E Suite 200</t>
  </si>
  <si>
    <t>Boca Raton, Florida 33483</t>
  </si>
  <si>
    <t>Lock Desk Hours:  9AM - 8PM EST</t>
  </si>
  <si>
    <t>DSCR Price Adjustors</t>
  </si>
  <si>
    <t>DEL: Purchase Fee $595. NDC: Purchase Fee $495 + Admin Fee $500</t>
  </si>
  <si>
    <t>DSCR                              (Min 1.0, 1.25 FTHB)</t>
  </si>
  <si>
    <t>1.0 - 1.14</t>
  </si>
  <si>
    <t>DEL / NDC: Tax Service $100, MERS $150.  CDA $150 (If SSR &gt; 2.5% only)</t>
  </si>
  <si>
    <t>&gt;=1.15</t>
  </si>
  <si>
    <t>STR</t>
  </si>
  <si>
    <t>Minimum 1.15 (Reduce Max LTV by 5%)</t>
  </si>
  <si>
    <t>Product</t>
  </si>
  <si>
    <t>Interest-Only 30 YR</t>
  </si>
  <si>
    <t>Interest-Only 40 YR</t>
  </si>
  <si>
    <t xml:space="preserve">NQM FUNDING, LLC ISAOA </t>
  </si>
  <si>
    <t>Other LLPAs</t>
  </si>
  <si>
    <t>4800 N FEDERAL HWY BLDG E Suite 200 Boca Raton Florida 33483</t>
  </si>
  <si>
    <t>Loan Amount  (Min $150k)</t>
  </si>
  <si>
    <t>150,000 to 200,000</t>
  </si>
  <si>
    <t>&lt; 250,000</t>
  </si>
  <si>
    <t>Lock Period (Max Lock Period 45 Days)</t>
  </si>
  <si>
    <t>&gt; 1,000,000</t>
  </si>
  <si>
    <t>&gt; 1,500,000</t>
  </si>
  <si>
    <t>&gt; 2,000,000</t>
  </si>
  <si>
    <t>&gt; 2,500,000</t>
  </si>
  <si>
    <t>Extension</t>
  </si>
  <si>
    <t>Bps Fee</t>
  </si>
  <si>
    <t>&gt; 3,000,000</t>
  </si>
  <si>
    <t>7 Days</t>
  </si>
  <si>
    <t>Other</t>
  </si>
  <si>
    <t>Cash-Out (N/A in declining markets)</t>
  </si>
  <si>
    <t>Delayed Financing</t>
  </si>
  <si>
    <t>Purchase</t>
  </si>
  <si>
    <t>Maximum Rate Lock Term</t>
  </si>
  <si>
    <t>Condo (Warrantable only)</t>
  </si>
  <si>
    <t>IO Mos</t>
  </si>
  <si>
    <t>Amortization</t>
  </si>
  <si>
    <t>Term</t>
  </si>
  <si>
    <t>Caps</t>
  </si>
  <si>
    <t>Margin</t>
  </si>
  <si>
    <t>Escrow Waiver (All States Except NY)</t>
  </si>
  <si>
    <t>30Y Fixed</t>
  </si>
  <si>
    <t>Escrow Waiver (NY only)</t>
  </si>
  <si>
    <t>30Y Fixed IO</t>
  </si>
  <si>
    <t>2/1/5</t>
  </si>
  <si>
    <t>5/1/5</t>
  </si>
  <si>
    <t>Property State (GA,NY)</t>
  </si>
  <si>
    <t>40Y Fixed IO</t>
  </si>
  <si>
    <t>Prepayment Penalties</t>
  </si>
  <si>
    <t>5% (unless otherwise restricted by state law)      See matrix for details                                         </t>
  </si>
  <si>
    <r>
      <t xml:space="preserve">AK, </t>
    </r>
    <r>
      <rPr>
        <b/>
        <sz val="9"/>
        <color rgb="FFFF0000"/>
        <rFont val="Aptos Narrow"/>
        <family val="2"/>
        <scheme val="minor"/>
      </rPr>
      <t>KS</t>
    </r>
    <r>
      <rPr>
        <b/>
        <sz val="9"/>
        <color rgb="FF000000"/>
        <rFont val="Aptos Narrow"/>
        <family val="2"/>
        <scheme val="minor"/>
      </rPr>
      <t xml:space="preserve">, MN, NH, and NM: Penalties not permitted. PA 1-2 Units &amp; &gt; </t>
    </r>
    <r>
      <rPr>
        <b/>
        <sz val="9"/>
        <color rgb="FFFF0000"/>
        <rFont val="Aptos Narrow"/>
        <family val="2"/>
        <scheme val="minor"/>
      </rPr>
      <t>$319,777</t>
    </r>
    <r>
      <rPr>
        <b/>
        <sz val="9"/>
        <color rgb="FF000000"/>
        <rFont val="Aptos Narrow"/>
        <family val="2"/>
        <scheme val="minor"/>
      </rPr>
      <t xml:space="preserve">. CO 5% </t>
    </r>
  </si>
  <si>
    <t xml:space="preserve">MD max 2% for 36 mos. MI 1% 36 mos.  OH 5%  </t>
  </si>
  <si>
    <t>MS declining only 5/4/3/2/1, RI 2%,  WI 5%</t>
  </si>
  <si>
    <t>Rates</t>
  </si>
  <si>
    <t>Min rate after adjustments is 6.724%</t>
  </si>
  <si>
    <t>Min Price = 98.00</t>
  </si>
  <si>
    <t>Maximum LTV = Max CLTV</t>
  </si>
  <si>
    <t>Arm Qual on Fixed Period, IO Qual IO payment</t>
  </si>
  <si>
    <t>NA</t>
  </si>
  <si>
    <t>Soft PPP                      (Max Price 103.50)</t>
  </si>
  <si>
    <t>2nd Appraisal may be required for Flip Transactions</t>
  </si>
  <si>
    <t>* AirDNA only available in resort or Vacation areas, Not Avail. for 5-10 Units &amp; Mixed Use</t>
  </si>
  <si>
    <t>Margin: 6.50</t>
  </si>
  <si>
    <t>Loans Do Not Follow Trid Max total Fee to a broker is 4% Max Total Fees 5%</t>
  </si>
  <si>
    <t>FIX30/FIX15</t>
  </si>
  <si>
    <t>FIX-ARM</t>
  </si>
  <si>
    <t>FLEX SELECT RATE SHEET</t>
  </si>
  <si>
    <t>Full Doc &amp; Alt Doc (Including Super Jumbo, ITIN, &amp; Foreign National)</t>
  </si>
  <si>
    <t>30 Day Pricing</t>
  </si>
  <si>
    <t>Price Adjustment - FICO x LTV</t>
  </si>
  <si>
    <t>Coupon</t>
  </si>
  <si>
    <t>Documentation</t>
  </si>
  <si>
    <t>FICO\LTV†</t>
  </si>
  <si>
    <t>&lt;=55%</t>
  </si>
  <si>
    <t>Full Doc</t>
  </si>
  <si>
    <t>Maximum Premium ( &gt;2.00 Requires PPP)</t>
  </si>
  <si>
    <t>103.00 [Non Super Jumbo]/ 101.00 [Super Jumbo]</t>
  </si>
  <si>
    <t>Min rate after adjustments is 6.874% Min Rate for ITIN 7.749%</t>
  </si>
  <si>
    <t>Maximum Rate 11.874</t>
  </si>
  <si>
    <t>660 - 679</t>
  </si>
  <si>
    <t>Maximum LTV= Max CLTV</t>
  </si>
  <si>
    <t>640 - 659</t>
  </si>
  <si>
    <t xml:space="preserve">Bank Statement, P&amp;L w/ 2 MOS, 1099, Asset Utilization, P&amp;L Only, or WVOE w/ 2 Mos**
</t>
  </si>
  <si>
    <t>†If CLTV&gt;LTV then use CLTV for eligibility and adjustments</t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</si>
  <si>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</si>
  <si>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</si>
  <si>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</si>
  <si>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</si>
  <si>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</si>
  <si>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40 YR Fixed Full Amor</t>
  </si>
  <si>
    <t>Rate YR 1 = Par/Final Rate minus 2%, YR 2 Minus 1%, YR 3+ Par/Final Rate</t>
  </si>
  <si>
    <t>Interest-Only 30 YR (Max 50.00 DTI)</t>
  </si>
  <si>
    <t>Interest-Only 40 YR (Max 50.00 DTI)</t>
  </si>
  <si>
    <t>Loan Amount</t>
  </si>
  <si>
    <t>&lt; 125,000</t>
  </si>
  <si>
    <t>&lt; 150,000</t>
  </si>
  <si>
    <t>Phone Number: 561.886.0300</t>
  </si>
  <si>
    <t>&gt; 600,000</t>
  </si>
  <si>
    <t>DEL / NDC Tax Service $100, MERS $150. CDA $150 (If SSR is &gt; 2.5% only)</t>
  </si>
  <si>
    <t>Super Jumbo     See Matrix           For Details</t>
  </si>
  <si>
    <t>&gt; 3,500,000</t>
  </si>
  <si>
    <t>&gt; 4,000,000</t>
  </si>
  <si>
    <t>&gt; 4,500,000 - 5,000,000</t>
  </si>
  <si>
    <t>12 Mos Income</t>
  </si>
  <si>
    <t>2-1 Buydown (Purchase Only)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</si>
  <si>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</si>
  <si>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</si>
  <si>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</si>
  <si>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</si>
  <si>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</si>
  <si>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</si>
  <si>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</si>
  <si>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</si>
  <si>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</si>
  <si>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Max Px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</si>
  <si>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</si>
  <si>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</si>
  <si>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</si>
  <si>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</si>
  <si>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</si>
  <si>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 or Co-op***  (Co-ops Delegated only)</t>
  </si>
  <si>
    <t>BK/SS/NOD/DIL &lt; 48 &gt; 36</t>
  </si>
  <si>
    <t>Condotel</t>
  </si>
  <si>
    <t>Covid Forbearance &lt; 6 Payments</t>
  </si>
  <si>
    <t>Foreign National 2nd Home</t>
  </si>
  <si>
    <t xml:space="preserve">1 x 30 MTG </t>
  </si>
  <si>
    <t>Foreign National NOO</t>
  </si>
  <si>
    <t>2 x 30 MTG</t>
  </si>
  <si>
    <t>ITIN (Min 640 OO, and min $125k, and Not available in MD)</t>
  </si>
  <si>
    <t>0 x 60 MTG</t>
  </si>
  <si>
    <t>6 Mos interest PPP</t>
  </si>
  <si>
    <t>Escrow Waiver**** (Min 660; &gt;80.00 CA Only Min 700)</t>
  </si>
  <si>
    <t>0 x 90 MTG</t>
  </si>
  <si>
    <t>Escrow Waiver NY Only (Min 660)</t>
  </si>
  <si>
    <t>Exceptions</t>
  </si>
  <si>
    <t>ARM</t>
  </si>
  <si>
    <t>2 Units</t>
  </si>
  <si>
    <t>No VOR</t>
  </si>
  <si>
    <t>Index = SOFR 1M-Avg, Floor = Initial Rate</t>
  </si>
  <si>
    <t>3-4 Units</t>
  </si>
  <si>
    <t>Residual Inc &lt; 2500 (min $1500)</t>
  </si>
  <si>
    <t>Manufactured Housing (Min 680, no IO or Inv, &amp; Delegated only)</t>
  </si>
  <si>
    <t>DTI</t>
  </si>
  <si>
    <t>DTI &gt; 43</t>
  </si>
  <si>
    <t xml:space="preserve">DTI &gt; 50 </t>
  </si>
  <si>
    <t>PNL Only</t>
  </si>
  <si>
    <r>
      <t xml:space="preserve">FICO&gt;=680 @ Max 75%, &gt;=700 @ Max 80% </t>
    </r>
    <r>
      <rPr>
        <b/>
        <sz val="12"/>
        <color rgb="FFFF0000"/>
        <rFont val="Aptos Narrow"/>
        <family val="2"/>
        <scheme val="minor"/>
      </rPr>
      <t>(Unavailable w/ Express)</t>
    </r>
  </si>
  <si>
    <t>*Price No score FN at 700 score</t>
  </si>
  <si>
    <t>**Price WVOE w/2 mos as P&amp;L w/2 mos</t>
  </si>
  <si>
    <t>***Co-ops eligible in NYC Boroughs: Bronx, Brooklyn, Manhatten, Queens, and Staten Island</t>
  </si>
  <si>
    <t>****Escrow Waiver No HPML &gt; 80 CA Only Max 89.99 LTV</t>
  </si>
  <si>
    <t>INVESTOR DSCR RATE SHEET</t>
  </si>
  <si>
    <t>Includes Foreign National</t>
  </si>
  <si>
    <t>700 - 719 (No Score FN*)</t>
  </si>
  <si>
    <t>DEL: Purchase Fee: $595. NDC: Purchase Fee $495 + Admin Fee $500</t>
  </si>
  <si>
    <t>620 - 639</t>
  </si>
  <si>
    <t>DEL / NDC: Tax Service $100, MERS $150, CDA: $150 (If SSR &gt; 2.5% only)</t>
  </si>
  <si>
    <t>600-619</t>
  </si>
  <si>
    <t>DSCR</t>
  </si>
  <si>
    <t xml:space="preserve"> No Ratio &lt;.75</t>
  </si>
  <si>
    <t>.75 - .99</t>
  </si>
  <si>
    <t>&gt;= 1.15</t>
  </si>
  <si>
    <t>Foreign National &gt; = 1.0</t>
  </si>
  <si>
    <t>Minimum 1.15</t>
  </si>
  <si>
    <t>&lt; 100,000</t>
  </si>
  <si>
    <t>2-1 Buydown (Min 680 &amp; Min .75 DSCR)</t>
  </si>
  <si>
    <t>Purchase (Max 85%) / Rate &amp; Term (Max 80%)</t>
  </si>
  <si>
    <t>Condotel (Min .75 DSCR)</t>
  </si>
  <si>
    <t>Non-Warrantable</t>
  </si>
  <si>
    <t>Exception</t>
  </si>
  <si>
    <t>Min rate after adjustments is 6.874%, except Mixed Use/Foreign Nat/5-10 Unit Min is 7.499%</t>
  </si>
  <si>
    <t>Min Price:</t>
  </si>
  <si>
    <t>Escrow Waiver (NY Only)</t>
  </si>
  <si>
    <t>Maximum LTV= Max CLTV, 5/6 Arm Qual on Fixed Period, IO Qual IO pay</t>
  </si>
  <si>
    <t>0 (state Law Only)</t>
  </si>
  <si>
    <t>Notes</t>
  </si>
  <si>
    <t>1 x 30 MTG (Min .75 DSCR)</t>
  </si>
  <si>
    <t>2nd Appraisal maybe required for Flip Transactions</t>
  </si>
  <si>
    <t>BK/SS/NOD/DI &gt;24 &lt;36</t>
  </si>
  <si>
    <t>* AirDNA only available in resort or Vacation areas</t>
  </si>
  <si>
    <t>Property State (GA/NY)</t>
  </si>
  <si>
    <t>Soft PPP*  (N/A on &lt;36 Mo PPP)</t>
  </si>
  <si>
    <t>*Soft PPP = Declining or 6 mos interest PPP</t>
  </si>
  <si>
    <t>*Price Foreign National with 700 score</t>
  </si>
  <si>
    <t>DSCR MULTI &amp; MIXED USE RATE SHEET</t>
  </si>
  <si>
    <t>FIX30/FIX15 7/6ARM</t>
  </si>
  <si>
    <t>Foreign National (No Fico)</t>
  </si>
  <si>
    <t>All States except HI (Unless Delegated) Not available in Orange County, NY</t>
  </si>
  <si>
    <t>&gt; = 1.00</t>
  </si>
  <si>
    <t>&gt; = 1.15</t>
  </si>
  <si>
    <t>Citizenship</t>
  </si>
  <si>
    <t xml:space="preserve">Foreign National </t>
  </si>
  <si>
    <t>Interest-Only 30 YR (Min 660)</t>
  </si>
  <si>
    <t>Interest-Only 40 YR (Min 660)</t>
  </si>
  <si>
    <t>40 YR Fixed</t>
  </si>
  <si>
    <t>7/6 Arm</t>
  </si>
  <si>
    <t>Purpose</t>
  </si>
  <si>
    <t>Cash-Out (Max $1.0M)</t>
  </si>
  <si>
    <t>5/6 ARM IO</t>
  </si>
  <si>
    <t>Property Type</t>
  </si>
  <si>
    <t>Mixed Use Or Residential 9-10 Units</t>
  </si>
  <si>
    <t>Residential 5-8 Units</t>
  </si>
  <si>
    <t>Credit</t>
  </si>
  <si>
    <r>
      <t xml:space="preserve">AK, </t>
    </r>
    <r>
      <rPr>
        <b/>
        <sz val="9"/>
        <color rgb="FFFF0000"/>
        <rFont val="Aptos Narrow"/>
        <family val="2"/>
        <scheme val="minor"/>
      </rPr>
      <t xml:space="preserve">KS, </t>
    </r>
    <r>
      <rPr>
        <b/>
        <sz val="9"/>
        <color rgb="FF000000"/>
        <rFont val="Aptos Narrow"/>
        <family val="2"/>
        <scheme val="minor"/>
      </rPr>
      <t>MN, NH, and NM: Penalties not permitted. PA 1-2 Units &amp; &gt; $</t>
    </r>
    <r>
      <rPr>
        <b/>
        <sz val="9"/>
        <color rgb="FFFF0000"/>
        <rFont val="Aptos Narrow"/>
        <family val="2"/>
        <scheme val="minor"/>
      </rPr>
      <t>319,777</t>
    </r>
    <r>
      <rPr>
        <b/>
        <sz val="9"/>
        <color rgb="FF000000"/>
        <rFont val="Aptos Narrow"/>
        <family val="2"/>
        <scheme val="minor"/>
      </rPr>
      <t xml:space="preserve">. CO 5% </t>
    </r>
  </si>
  <si>
    <t>States</t>
  </si>
  <si>
    <t>GA,NY</t>
  </si>
  <si>
    <t>Minimum Rates</t>
  </si>
  <si>
    <t>Minimum Price is 98.00</t>
  </si>
  <si>
    <t>Maximum LTV= Max CLTV, 5/6 Arm Qual on Fixed Period, IO Qual IO payment</t>
  </si>
  <si>
    <t>Min 400 square feet per unit</t>
  </si>
  <si>
    <t>Be accessible for year-round residential use</t>
  </si>
  <si>
    <t>Contain a full kitchen and bath</t>
  </si>
  <si>
    <t>BPO Required for Mixed Use and 5-10 Units</t>
  </si>
  <si>
    <t>* Soft PPP = 6 mos Interest or Declining PPP</t>
  </si>
  <si>
    <t>2ND LIEN RATE SHEET</t>
  </si>
  <si>
    <t>Broker  Compensation</t>
  </si>
  <si>
    <t>Maximum Price</t>
  </si>
  <si>
    <t>Rate Add</t>
  </si>
  <si>
    <t>YSP</t>
  </si>
  <si>
    <t>FIX15</t>
  </si>
  <si>
    <t>FICO\LTV</t>
  </si>
  <si>
    <t>Full Doc / Alt Doc</t>
  </si>
  <si>
    <t>Price Adjustments</t>
  </si>
  <si>
    <t>Minimum rate after adjustments is 9.625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</si>
  <si>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</si>
  <si>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</si>
  <si>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</si>
  <si>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</si>
  <si>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</si>
  <si>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</si>
  <si>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</si>
  <si>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</si>
  <si>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</si>
  <si>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</si>
  <si>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</si>
  <si>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DEL / NDC: Tax Service Fee: $100, MERS Fee: $150</t>
  </si>
  <si>
    <t>20 Year Term</t>
  </si>
  <si>
    <t>25 Year Term</t>
  </si>
  <si>
    <t>DEL / NDC:  CDA: $150 (If SSR is &gt;2.5% only)</t>
  </si>
  <si>
    <t>30 Year Term</t>
  </si>
  <si>
    <t xml:space="preserve">State Restrictions </t>
  </si>
  <si>
    <t>Not permitted in:  MD,MS,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</si>
  <si>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</si>
  <si>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</si>
  <si>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</si>
  <si>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</si>
  <si>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</si>
  <si>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</si>
  <si>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</si>
  <si>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</si>
  <si>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</si>
  <si>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</si>
  <si>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</si>
  <si>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</si>
  <si>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</si>
  <si>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</si>
  <si>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</si>
  <si>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</si>
  <si>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</si>
  <si>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</si>
  <si>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B</t>
  </si>
  <si>
    <t>SOFR 30DY</t>
  </si>
  <si>
    <t>https://sofracademy.com/current-sofr-rates/</t>
  </si>
  <si>
    <t>Supreme</t>
  </si>
  <si>
    <t>DSCR Supreme</t>
  </si>
  <si>
    <t>Flex Select</t>
  </si>
  <si>
    <t>DSCR MU/Multi</t>
  </si>
  <si>
    <t>2n Liens</t>
  </si>
  <si>
    <t>Market Factors</t>
  </si>
  <si>
    <t>LLPA/Other</t>
  </si>
  <si>
    <t>Base Rates</t>
  </si>
  <si>
    <t>OSB-Expanded</t>
  </si>
  <si>
    <t>OSB-DSCR</t>
  </si>
  <si>
    <t>10yr Yield</t>
  </si>
  <si>
    <t>+1 Price Spec End</t>
  </si>
  <si>
    <t>+4 FROM OPEN</t>
  </si>
  <si>
    <t>Full Stack Change in Bps</t>
  </si>
  <si>
    <t>Supreme DSCR</t>
  </si>
  <si>
    <t>MU Multi</t>
  </si>
  <si>
    <t>2ndLiens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</si>
</sst>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0.0000"/>
    <numFmt numFmtId="168" formatCode="_(* #,##0.000_);_(* \(#,##0.000\);_(* &quot;-&quot;??_);_(@_)"/>
    <numFmt numFmtId="169" formatCode="0.00000"/>
  </numFmts>
  <fonts count="6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0"/>
      <color rgb="FFFFFFFF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sz val="10"/>
      <color rgb="FFFF0000"/>
      <name val="Aptos Narrow"/>
      <family val="2"/>
      <scheme val="minor"/>
    </font>
    <font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theme="2" tint="-0.89999084444715716"/>
      <name val="Aptos Narrow"/>
      <family val="2"/>
      <scheme val="minor"/>
    </font>
    <font>
      <b/>
      <u/>
      <sz val="10"/>
      <color theme="2" tint="-0.89999084444715716"/>
      <name val="Aptos Narrow"/>
      <family val="2"/>
      <scheme val="minor"/>
    </font>
    <font>
      <b/>
      <sz val="8"/>
      <color rgb="FF000000"/>
      <name val="Aptos Narrow"/>
      <family val="2"/>
      <scheme val="minor"/>
    </font>
    <font>
      <b/>
      <sz val="10.5"/>
      <color theme="0"/>
      <name val="Aptos Narrow"/>
      <family val="2"/>
      <scheme val="minor"/>
    </font>
    <font>
      <b/>
      <sz val="10"/>
      <color rgb="FF00B050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theme="0"/>
      <name val="Gill Sans MT"/>
      <family val="2"/>
    </font>
    <font>
      <sz val="10"/>
      <color theme="0"/>
      <name val="Aptos Narrow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4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Times New Roman"/>
      <family val="2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rgb="FFFFFFFF"/>
      <name val="Aptos Narrow"/>
      <family val="2"/>
      <scheme val="minor"/>
    </font>
    <font>
      <sz val="12"/>
      <color rgb="FF00000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rgb="FFFF0000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8"/>
      <color rgb="FFFFFFFF"/>
      <name val="Aptos Narrow"/>
      <family val="2"/>
      <scheme val="minor"/>
    </font>
    <font>
      <sz val="10.5"/>
      <color theme="1"/>
      <name val="Aptos Narrow"/>
      <family val="2"/>
      <scheme val="minor"/>
    </font>
    <font>
      <b/>
      <sz val="16"/>
      <color rgb="FF0070C0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color rgb="FF242424"/>
      <name val="Aptos Narrow"/>
      <family val="2"/>
      <scheme val="minor"/>
    </font>
    <font>
      <b/>
      <sz val="12"/>
      <color rgb="FF00B050"/>
      <name val="Aptos Narrow"/>
      <family val="2"/>
      <scheme val="minor"/>
    </font>
    <font>
      <b/>
      <sz val="12"/>
      <color rgb="FF00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0.5"/>
      <color rgb="FF00B050"/>
      <name val="Aptos Narrow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rgb="FFFFFFFF"/>
      <name val="Aptos Narrow"/>
      <family val="2"/>
      <scheme val="minor"/>
    </font>
    <font>
      <sz val="11"/>
      <color rgb="FFFF0000"/>
      <name val="Arial"/>
      <family val="2"/>
    </font>
    <font>
      <sz val="10.5"/>
      <name val="Aptos Narrow"/>
      <family val="2"/>
      <scheme val="minor"/>
    </font>
    <font>
      <sz val="11"/>
      <color theme="1"/>
      <name val="Arial"/>
      <family val="2"/>
    </font>
    <font>
      <sz val="14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i/>
      <sz val="9"/>
      <color rgb="FF0070C0"/>
      <name val="Aptos Narrow"/>
      <family val="2"/>
      <scheme val="minor"/>
    </font>
    <font>
      <sz val="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10"/>
      <color theme="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 tint="4.9989318521683403E-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0" borderId="0"/>
    <xf numFmtId="0" fontId="1" fillId="0" borderId="0"/>
    <xf numFmtId="9" fontId="34" fillId="0" borderId="0" applyFont="0" applyFill="0" applyBorder="0" applyAlignment="0" applyProtection="0"/>
    <xf numFmtId="0" fontId="1" fillId="0" borderId="0"/>
    <xf numFmtId="0" fontId="65" fillId="0" borderId="0" applyNumberFormat="0" applyFill="0" applyBorder="0" applyAlignment="0" applyProtection="0"/>
  </cellStyleXfs>
  <cellXfs count="964">
    <xf numFmtId="0" fontId="0" fillId="0" borderId="0" xfId="0"/>
    <xf numFmtId="0" fontId="0" fillId="3" borderId="4" xfId="0" applyFill="1" applyBorder="1"/>
    <xf numFmtId="0" fontId="2" fillId="4" borderId="7" xfId="0" applyFont="1" applyFill="1" applyBorder="1" applyAlignment="1">
      <alignment horizontal="center" vertical="center"/>
    </xf>
    <xf numFmtId="0" fontId="0" fillId="3" borderId="0" xfId="0" applyFill="1"/>
    <xf numFmtId="0" fontId="9" fillId="4" borderId="13" xfId="0" applyFont="1" applyFill="1" applyBorder="1" applyAlignment="1">
      <alignment vertical="top" wrapText="1"/>
    </xf>
    <xf numFmtId="0" fontId="9" fillId="4" borderId="14" xfId="0" applyFont="1" applyFill="1" applyBorder="1" applyAlignment="1">
      <alignment vertical="top" wrapText="1"/>
    </xf>
    <xf numFmtId="0" fontId="9" fillId="4" borderId="15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center" vertical="center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1" fillId="5" borderId="16" xfId="0" applyNumberFormat="1" applyFont="1" applyFill="1" applyBorder="1" applyAlignment="1">
      <alignment horizontal="center"/>
    </xf>
    <xf numFmtId="164" fontId="11" fillId="5" borderId="17" xfId="0" applyNumberFormat="1" applyFont="1" applyFill="1" applyBorder="1" applyAlignment="1">
      <alignment horizontal="center"/>
    </xf>
    <xf numFmtId="0" fontId="11" fillId="3" borderId="0" xfId="0" applyFont="1" applyFill="1"/>
    <xf numFmtId="0" fontId="13" fillId="2" borderId="18" xfId="0" applyFont="1" applyFill="1" applyBorder="1" applyAlignment="1" applyProtection="1">
      <alignment horizontal="centerContinuous" vertical="center"/>
      <protection hidden="1"/>
    </xf>
    <xf numFmtId="0" fontId="13" fillId="2" borderId="19" xfId="0" applyFont="1" applyFill="1" applyBorder="1" applyAlignment="1" applyProtection="1">
      <alignment horizontal="centerContinuous" vertical="center"/>
      <protection hidden="1"/>
    </xf>
    <xf numFmtId="0" fontId="13" fillId="2" borderId="20" xfId="0" applyFont="1" applyFill="1" applyBorder="1" applyAlignment="1" applyProtection="1">
      <alignment horizontal="centerContinuous" vertical="center"/>
      <protection hidden="1"/>
    </xf>
    <xf numFmtId="0" fontId="11" fillId="3" borderId="0" xfId="0" applyFont="1" applyFill="1" applyAlignment="1">
      <alignment horizontal="center" vertical="center"/>
    </xf>
    <xf numFmtId="10" fontId="13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3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3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/>
    </xf>
    <xf numFmtId="165" fontId="15" fillId="5" borderId="16" xfId="0" applyNumberFormat="1" applyFont="1" applyFill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165" fontId="15" fillId="3" borderId="16" xfId="0" applyNumberFormat="1" applyFont="1" applyFill="1" applyBorder="1" applyAlignment="1">
      <alignment horizontal="center" vertical="center"/>
    </xf>
    <xf numFmtId="165" fontId="15" fillId="3" borderId="17" xfId="0" applyNumberFormat="1" applyFont="1" applyFill="1" applyBorder="1" applyAlignment="1">
      <alignment horizontal="center" vertical="center"/>
    </xf>
    <xf numFmtId="165" fontId="11" fillId="0" borderId="16" xfId="0" applyNumberFormat="1" applyFont="1" applyBorder="1" applyAlignment="1">
      <alignment horizontal="center" vertical="center"/>
    </xf>
    <xf numFmtId="165" fontId="11" fillId="5" borderId="16" xfId="0" applyNumberFormat="1" applyFont="1" applyFill="1" applyBorder="1" applyAlignment="1">
      <alignment horizontal="center" vertical="center"/>
    </xf>
    <xf numFmtId="0" fontId="0" fillId="5" borderId="0" xfId="0" applyFill="1"/>
    <xf numFmtId="165" fontId="11" fillId="3" borderId="16" xfId="0" applyNumberFormat="1" applyFont="1" applyFill="1" applyBorder="1" applyAlignment="1">
      <alignment horizontal="center" vertical="center"/>
    </xf>
    <xf numFmtId="0" fontId="11" fillId="0" borderId="11" xfId="0" applyFont="1" applyBorder="1"/>
    <xf numFmtId="0" fontId="11" fillId="0" borderId="0" xfId="0" applyFont="1"/>
    <xf numFmtId="0" fontId="11" fillId="0" borderId="12" xfId="0" applyFont="1" applyBorder="1"/>
    <xf numFmtId="0" fontId="13" fillId="2" borderId="11" xfId="0" applyFont="1" applyFill="1" applyBorder="1" applyAlignment="1" applyProtection="1">
      <alignment horizontal="centerContinuous" vertical="center"/>
      <protection hidden="1"/>
    </xf>
    <xf numFmtId="0" fontId="13" fillId="2" borderId="0" xfId="0" applyFont="1" applyFill="1" applyAlignment="1" applyProtection="1">
      <alignment horizontal="centerContinuous" vertical="center"/>
      <protection hidden="1"/>
    </xf>
    <xf numFmtId="0" fontId="13" fillId="2" borderId="30" xfId="0" applyFont="1" applyFill="1" applyBorder="1" applyAlignment="1" applyProtection="1">
      <alignment horizontal="centerContinuous" vertical="center"/>
      <protection hidden="1"/>
    </xf>
    <xf numFmtId="0" fontId="13" fillId="2" borderId="12" xfId="0" applyFont="1" applyFill="1" applyBorder="1" applyAlignment="1" applyProtection="1">
      <alignment horizontal="centerContinuous" vertical="center"/>
      <protection hidden="1"/>
    </xf>
    <xf numFmtId="0" fontId="17" fillId="5" borderId="21" xfId="0" applyFont="1" applyFill="1" applyBorder="1" applyAlignment="1">
      <alignment horizontal="left" vertical="center"/>
    </xf>
    <xf numFmtId="0" fontId="17" fillId="5" borderId="9" xfId="0" applyFont="1" applyFill="1" applyBorder="1" applyAlignment="1">
      <alignment horizontal="left" vertical="center"/>
    </xf>
    <xf numFmtId="0" fontId="17" fillId="5" borderId="22" xfId="0" applyFont="1" applyFill="1" applyBorder="1" applyAlignment="1">
      <alignment horizontal="left" vertical="center"/>
    </xf>
    <xf numFmtId="164" fontId="15" fillId="5" borderId="16" xfId="0" applyNumberFormat="1" applyFont="1" applyFill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5" fontId="11" fillId="5" borderId="40" xfId="0" applyNumberFormat="1" applyFont="1" applyFill="1" applyBorder="1" applyAlignment="1">
      <alignment horizontal="center" vertical="center"/>
    </xf>
    <xf numFmtId="165" fontId="11" fillId="0" borderId="40" xfId="0" applyNumberFormat="1" applyFont="1" applyBorder="1" applyAlignment="1">
      <alignment horizontal="center" vertical="center"/>
    </xf>
    <xf numFmtId="165" fontId="15" fillId="3" borderId="40" xfId="0" applyNumberFormat="1" applyFont="1" applyFill="1" applyBorder="1" applyAlignment="1">
      <alignment horizontal="center" vertical="center"/>
    </xf>
    <xf numFmtId="165" fontId="15" fillId="3" borderId="41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164" fontId="22" fillId="6" borderId="8" xfId="0" applyNumberFormat="1" applyFont="1" applyFill="1" applyBorder="1" applyAlignment="1">
      <alignment horizontal="center" vertical="center"/>
    </xf>
    <xf numFmtId="164" fontId="22" fillId="6" borderId="16" xfId="0" applyNumberFormat="1" applyFont="1" applyFill="1" applyBorder="1" applyAlignment="1">
      <alignment horizontal="center" vertical="center"/>
    </xf>
    <xf numFmtId="164" fontId="15" fillId="5" borderId="8" xfId="0" applyNumberFormat="1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left" vertical="center"/>
    </xf>
    <xf numFmtId="165" fontId="11" fillId="5" borderId="22" xfId="0" applyNumberFormat="1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/>
    </xf>
    <xf numFmtId="0" fontId="24" fillId="4" borderId="8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5" fillId="5" borderId="37" xfId="0" applyFont="1" applyFill="1" applyBorder="1"/>
    <xf numFmtId="2" fontId="25" fillId="5" borderId="38" xfId="0" applyNumberFormat="1" applyFont="1" applyFill="1" applyBorder="1"/>
    <xf numFmtId="14" fontId="25" fillId="5" borderId="38" xfId="0" quotePrefix="1" applyNumberFormat="1" applyFont="1" applyFill="1" applyBorder="1" applyAlignment="1">
      <alignment horizontal="center"/>
    </xf>
    <xf numFmtId="2" fontId="25" fillId="5" borderId="38" xfId="0" applyNumberFormat="1" applyFont="1" applyFill="1" applyBorder="1" applyAlignment="1">
      <alignment horizontal="center"/>
    </xf>
    <xf numFmtId="0" fontId="0" fillId="3" borderId="48" xfId="0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0" borderId="4" xfId="0" applyBorder="1"/>
    <xf numFmtId="0" fontId="4" fillId="0" borderId="0" xfId="0" applyFont="1"/>
    <xf numFmtId="0" fontId="26" fillId="2" borderId="13" xfId="0" applyFont="1" applyFill="1" applyBorder="1" applyAlignment="1">
      <alignment horizontal="center" vertical="center"/>
    </xf>
    <xf numFmtId="49" fontId="26" fillId="2" borderId="13" xfId="0" applyNumberFormat="1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7" fillId="0" borderId="0" xfId="0" applyFont="1"/>
    <xf numFmtId="164" fontId="28" fillId="5" borderId="11" xfId="0" applyNumberFormat="1" applyFont="1" applyFill="1" applyBorder="1" applyAlignment="1" applyProtection="1">
      <alignment horizontal="center" vertical="center"/>
      <protection hidden="1"/>
    </xf>
    <xf numFmtId="164" fontId="29" fillId="5" borderId="11" xfId="0" applyNumberFormat="1" applyFont="1" applyFill="1" applyBorder="1" applyAlignment="1">
      <alignment horizontal="center"/>
    </xf>
    <xf numFmtId="164" fontId="29" fillId="5" borderId="0" xfId="0" applyNumberFormat="1" applyFont="1" applyFill="1" applyAlignment="1">
      <alignment horizontal="center"/>
    </xf>
    <xf numFmtId="164" fontId="29" fillId="5" borderId="12" xfId="0" applyNumberFormat="1" applyFont="1" applyFill="1" applyBorder="1" applyAlignment="1">
      <alignment horizontal="center"/>
    </xf>
    <xf numFmtId="164" fontId="29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0" fontId="2" fillId="5" borderId="0" xfId="0" applyFont="1" applyFill="1" applyAlignment="1">
      <alignment vertical="center"/>
    </xf>
    <xf numFmtId="0" fontId="30" fillId="5" borderId="0" xfId="0" applyFont="1" applyFill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left"/>
    </xf>
    <xf numFmtId="0" fontId="6" fillId="2" borderId="4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/>
    <xf numFmtId="0" fontId="0" fillId="2" borderId="0" xfId="0" applyFill="1"/>
    <xf numFmtId="0" fontId="0" fillId="0" borderId="12" xfId="0" applyBorder="1"/>
    <xf numFmtId="0" fontId="2" fillId="2" borderId="11" xfId="0" applyFont="1" applyFill="1" applyBorder="1" applyAlignment="1">
      <alignment horizontal="center"/>
    </xf>
    <xf numFmtId="0" fontId="2" fillId="2" borderId="0" xfId="0" applyFont="1" applyFill="1"/>
    <xf numFmtId="0" fontId="24" fillId="2" borderId="16" xfId="0" applyFont="1" applyFill="1" applyBorder="1" applyAlignment="1">
      <alignment horizontal="center" vertical="center"/>
    </xf>
    <xf numFmtId="9" fontId="2" fillId="2" borderId="23" xfId="2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32" fillId="0" borderId="7" xfId="2" applyNumberFormat="1" applyFont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4" fontId="0" fillId="9" borderId="0" xfId="0" applyNumberFormat="1" applyFill="1"/>
    <xf numFmtId="0" fontId="9" fillId="5" borderId="8" xfId="0" applyFont="1" applyFill="1" applyBorder="1" applyAlignment="1">
      <alignment horizontal="left" vertical="center"/>
    </xf>
    <xf numFmtId="164" fontId="9" fillId="5" borderId="22" xfId="0" applyNumberFormat="1" applyFont="1" applyFill="1" applyBorder="1" applyAlignment="1">
      <alignment horizontal="right" vertical="center"/>
    </xf>
    <xf numFmtId="164" fontId="15" fillId="5" borderId="22" xfId="0" applyNumberFormat="1" applyFont="1" applyFill="1" applyBorder="1" applyAlignment="1">
      <alignment horizontal="center"/>
    </xf>
    <xf numFmtId="164" fontId="15" fillId="5" borderId="16" xfId="0" applyNumberFormat="1" applyFont="1" applyFill="1" applyBorder="1" applyAlignment="1">
      <alignment horizontal="center"/>
    </xf>
    <xf numFmtId="164" fontId="22" fillId="6" borderId="16" xfId="0" applyNumberFormat="1" applyFont="1" applyFill="1" applyBorder="1" applyAlignment="1">
      <alignment horizontal="center"/>
    </xf>
    <xf numFmtId="0" fontId="11" fillId="10" borderId="16" xfId="0" applyFont="1" applyFill="1" applyBorder="1" applyAlignment="1">
      <alignment horizontal="center" vertical="center"/>
    </xf>
    <xf numFmtId="0" fontId="0" fillId="9" borderId="0" xfId="0" applyFill="1"/>
    <xf numFmtId="164" fontId="15" fillId="0" borderId="16" xfId="0" applyNumberFormat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 vertical="center"/>
    </xf>
    <xf numFmtId="164" fontId="9" fillId="0" borderId="22" xfId="0" applyNumberFormat="1" applyFont="1" applyBorder="1" applyAlignment="1">
      <alignment horizontal="right" vertical="center"/>
    </xf>
    <xf numFmtId="164" fontId="11" fillId="10" borderId="16" xfId="0" applyNumberFormat="1" applyFont="1" applyFill="1" applyBorder="1" applyAlignment="1">
      <alignment horizontal="center" vertical="center"/>
    </xf>
    <xf numFmtId="9" fontId="2" fillId="2" borderId="16" xfId="2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center" vertical="center"/>
    </xf>
    <xf numFmtId="164" fontId="35" fillId="0" borderId="16" xfId="3" applyNumberFormat="1" applyFont="1" applyFill="1" applyBorder="1" applyAlignment="1">
      <alignment horizontal="center" vertical="center"/>
    </xf>
    <xf numFmtId="164" fontId="36" fillId="10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/>
    </xf>
    <xf numFmtId="164" fontId="36" fillId="5" borderId="16" xfId="0" applyNumberFormat="1" applyFont="1" applyFill="1" applyBorder="1" applyAlignment="1">
      <alignment horizontal="center" vertical="center"/>
    </xf>
    <xf numFmtId="164" fontId="36" fillId="5" borderId="16" xfId="0" applyNumberFormat="1" applyFont="1" applyFill="1" applyBorder="1" applyAlignment="1">
      <alignment horizontal="center"/>
    </xf>
    <xf numFmtId="164" fontId="35" fillId="5" borderId="16" xfId="0" applyNumberFormat="1" applyFont="1" applyFill="1" applyBorder="1" applyAlignment="1">
      <alignment horizontal="center"/>
    </xf>
    <xf numFmtId="164" fontId="35" fillId="5" borderId="16" xfId="4" applyNumberFormat="1" applyFont="1" applyFill="1" applyBorder="1" applyAlignment="1">
      <alignment horizontal="center" vertical="center"/>
    </xf>
    <xf numFmtId="0" fontId="35" fillId="10" borderId="16" xfId="0" applyFont="1" applyFill="1" applyBorder="1" applyAlignment="1">
      <alignment horizontal="center" vertical="center"/>
    </xf>
    <xf numFmtId="164" fontId="15" fillId="0" borderId="16" xfId="4" applyNumberFormat="1" applyFont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 indent="1"/>
    </xf>
    <xf numFmtId="164" fontId="17" fillId="5" borderId="16" xfId="0" applyNumberFormat="1" applyFont="1" applyFill="1" applyBorder="1" applyAlignment="1">
      <alignment horizontal="right" vertical="center"/>
    </xf>
    <xf numFmtId="164" fontId="15" fillId="10" borderId="16" xfId="4" applyNumberFormat="1" applyFont="1" applyFill="1" applyBorder="1" applyAlignment="1">
      <alignment horizontal="center" vertical="center"/>
    </xf>
    <xf numFmtId="0" fontId="15" fillId="10" borderId="16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 indent="1"/>
    </xf>
    <xf numFmtId="0" fontId="17" fillId="0" borderId="16" xfId="0" applyFont="1" applyBorder="1" applyAlignment="1">
      <alignment vertical="center"/>
    </xf>
    <xf numFmtId="164" fontId="15" fillId="10" borderId="16" xfId="0" applyNumberFormat="1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left" vertical="center"/>
    </xf>
    <xf numFmtId="164" fontId="15" fillId="0" borderId="16" xfId="3" applyNumberFormat="1" applyFont="1" applyFill="1" applyBorder="1" applyAlignment="1">
      <alignment horizontal="center" vertical="center"/>
    </xf>
    <xf numFmtId="0" fontId="39" fillId="2" borderId="16" xfId="0" applyFont="1" applyFill="1" applyBorder="1" applyAlignment="1">
      <alignment horizontal="center"/>
    </xf>
    <xf numFmtId="0" fontId="39" fillId="2" borderId="17" xfId="0" applyFont="1" applyFill="1" applyBorder="1" applyAlignment="1">
      <alignment horizontal="center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14" fontId="41" fillId="0" borderId="16" xfId="0" quotePrefix="1" applyNumberFormat="1" applyFont="1" applyBorder="1" applyAlignment="1">
      <alignment horizontal="center"/>
    </xf>
    <xf numFmtId="0" fontId="41" fillId="0" borderId="16" xfId="0" quotePrefix="1" applyFont="1" applyBorder="1" applyAlignment="1">
      <alignment horizontal="center"/>
    </xf>
    <xf numFmtId="49" fontId="41" fillId="0" borderId="16" xfId="0" quotePrefix="1" applyNumberFormat="1" applyFont="1" applyBorder="1" applyAlignment="1">
      <alignment horizontal="center"/>
    </xf>
    <xf numFmtId="10" fontId="41" fillId="0" borderId="17" xfId="0" applyNumberFormat="1" applyFont="1" applyBorder="1" applyAlignment="1">
      <alignment horizontal="center"/>
    </xf>
    <xf numFmtId="0" fontId="41" fillId="5" borderId="16" xfId="0" applyFont="1" applyFill="1" applyBorder="1" applyAlignment="1">
      <alignment horizontal="center"/>
    </xf>
    <xf numFmtId="49" fontId="41" fillId="5" borderId="16" xfId="0" quotePrefix="1" applyNumberFormat="1" applyFont="1" applyFill="1" applyBorder="1" applyAlignment="1">
      <alignment horizontal="center"/>
    </xf>
    <xf numFmtId="10" fontId="41" fillId="5" borderId="17" xfId="0" applyNumberFormat="1" applyFont="1" applyFill="1" applyBorder="1" applyAlignment="1">
      <alignment horizontal="center"/>
    </xf>
    <xf numFmtId="164" fontId="15" fillId="5" borderId="16" xfId="4" applyNumberFormat="1" applyFont="1" applyFill="1" applyBorder="1" applyAlignment="1">
      <alignment horizontal="center" vertical="center"/>
    </xf>
    <xf numFmtId="0" fontId="31" fillId="0" borderId="51" xfId="0" applyFont="1" applyBorder="1" applyAlignment="1">
      <alignment vertical="top"/>
    </xf>
    <xf numFmtId="0" fontId="31" fillId="5" borderId="0" xfId="0" applyFont="1" applyFill="1" applyAlignment="1">
      <alignment vertical="top"/>
    </xf>
    <xf numFmtId="0" fontId="31" fillId="5" borderId="12" xfId="0" applyFont="1" applyFill="1" applyBorder="1" applyAlignment="1">
      <alignment vertical="top"/>
    </xf>
    <xf numFmtId="0" fontId="31" fillId="5" borderId="51" xfId="0" applyFont="1" applyFill="1" applyBorder="1" applyAlignment="1">
      <alignment vertical="top"/>
    </xf>
    <xf numFmtId="0" fontId="40" fillId="5" borderId="0" xfId="0" applyFont="1" applyFill="1"/>
    <xf numFmtId="0" fontId="40" fillId="5" borderId="12" xfId="0" applyFont="1" applyFill="1" applyBorder="1"/>
    <xf numFmtId="164" fontId="11" fillId="0" borderId="16" xfId="0" applyNumberFormat="1" applyFont="1" applyBorder="1" applyAlignment="1">
      <alignment horizontal="center" vertical="center"/>
    </xf>
    <xf numFmtId="0" fontId="0" fillId="5" borderId="51" xfId="0" applyFill="1" applyBorder="1"/>
    <xf numFmtId="0" fontId="40" fillId="5" borderId="19" xfId="0" applyFont="1" applyFill="1" applyBorder="1"/>
    <xf numFmtId="0" fontId="31" fillId="5" borderId="19" xfId="0" applyFont="1" applyFill="1" applyBorder="1" applyAlignment="1">
      <alignment vertical="top"/>
    </xf>
    <xf numFmtId="0" fontId="31" fillId="5" borderId="20" xfId="0" applyFont="1" applyFill="1" applyBorder="1" applyAlignment="1">
      <alignment vertical="top"/>
    </xf>
    <xf numFmtId="164" fontId="14" fillId="0" borderId="8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35" fillId="0" borderId="22" xfId="2" applyNumberFormat="1" applyFont="1" applyFill="1" applyBorder="1" applyAlignment="1">
      <alignment horizontal="center" vertical="center"/>
    </xf>
    <xf numFmtId="164" fontId="35" fillId="0" borderId="16" xfId="2" applyNumberFormat="1" applyFont="1" applyFill="1" applyBorder="1" applyAlignment="1">
      <alignment horizontal="center" vertical="center"/>
    </xf>
    <xf numFmtId="164" fontId="36" fillId="0" borderId="16" xfId="0" applyNumberFormat="1" applyFont="1" applyBorder="1" applyAlignment="1">
      <alignment horizontal="center" vertical="center"/>
    </xf>
    <xf numFmtId="0" fontId="2" fillId="0" borderId="0" xfId="0" applyFont="1"/>
    <xf numFmtId="1" fontId="11" fillId="0" borderId="16" xfId="0" applyNumberFormat="1" applyFont="1" applyBorder="1" applyAlignment="1">
      <alignment horizontal="center"/>
    </xf>
    <xf numFmtId="164" fontId="11" fillId="0" borderId="8" xfId="0" applyNumberFormat="1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9" fontId="44" fillId="0" borderId="0" xfId="0" applyNumberFormat="1" applyFont="1" applyAlignment="1">
      <alignment horizontal="left" vertical="top" indent="1" shrinkToFit="1"/>
    </xf>
    <xf numFmtId="164" fontId="35" fillId="0" borderId="22" xfId="3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164" fontId="32" fillId="0" borderId="0" xfId="0" applyNumberFormat="1" applyFont="1" applyAlignment="1">
      <alignment horizontal="center" vertical="center"/>
    </xf>
    <xf numFmtId="0" fontId="4" fillId="5" borderId="21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4" fillId="5" borderId="42" xfId="0" applyFont="1" applyFill="1" applyBorder="1" applyAlignment="1">
      <alignment vertical="center"/>
    </xf>
    <xf numFmtId="0" fontId="4" fillId="5" borderId="44" xfId="0" applyFont="1" applyFill="1" applyBorder="1" applyAlignment="1">
      <alignment vertical="center"/>
    </xf>
    <xf numFmtId="164" fontId="32" fillId="0" borderId="0" xfId="4" applyNumberFormat="1" applyFont="1" applyAlignment="1">
      <alignment horizontal="center" vertical="center"/>
    </xf>
    <xf numFmtId="1" fontId="11" fillId="0" borderId="38" xfId="0" applyNumberFormat="1" applyFont="1" applyBorder="1" applyAlignment="1">
      <alignment horizontal="center"/>
    </xf>
    <xf numFmtId="164" fontId="11" fillId="0" borderId="46" xfId="0" applyNumberFormat="1" applyFont="1" applyBorder="1" applyAlignment="1">
      <alignment horizontal="center" vertical="center"/>
    </xf>
    <xf numFmtId="164" fontId="14" fillId="0" borderId="38" xfId="0" applyNumberFormat="1" applyFont="1" applyBorder="1" applyAlignment="1">
      <alignment horizontal="center" vertical="center"/>
    </xf>
    <xf numFmtId="0" fontId="0" fillId="9" borderId="32" xfId="0" applyFill="1" applyBorder="1"/>
    <xf numFmtId="0" fontId="45" fillId="0" borderId="0" xfId="0" applyFont="1"/>
    <xf numFmtId="0" fontId="26" fillId="2" borderId="56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14" fontId="27" fillId="0" borderId="0" xfId="0" applyNumberFormat="1" applyFont="1"/>
    <xf numFmtId="168" fontId="36" fillId="0" borderId="57" xfId="1" applyNumberFormat="1" applyFont="1" applyBorder="1" applyAlignment="1">
      <alignment horizontal="center"/>
    </xf>
    <xf numFmtId="43" fontId="0" fillId="0" borderId="0" xfId="1" applyFont="1"/>
    <xf numFmtId="0" fontId="36" fillId="0" borderId="0" xfId="0" applyFont="1"/>
    <xf numFmtId="164" fontId="11" fillId="5" borderId="0" xfId="5" applyNumberFormat="1" applyFont="1" applyFill="1" applyAlignment="1">
      <alignment horizontal="center"/>
    </xf>
    <xf numFmtId="164" fontId="14" fillId="5" borderId="0" xfId="5" applyNumberFormat="1" applyFont="1" applyFill="1" applyAlignment="1">
      <alignment horizontal="center"/>
    </xf>
    <xf numFmtId="164" fontId="11" fillId="11" borderId="0" xfId="5" applyNumberFormat="1" applyFont="1" applyFill="1" applyAlignment="1">
      <alignment horizontal="center"/>
    </xf>
    <xf numFmtId="0" fontId="36" fillId="2" borderId="4" xfId="0" applyFont="1" applyFill="1" applyBorder="1"/>
    <xf numFmtId="0" fontId="36" fillId="0" borderId="4" xfId="0" applyFont="1" applyBorder="1" applyAlignment="1">
      <alignment horizontal="center"/>
    </xf>
    <xf numFmtId="0" fontId="36" fillId="0" borderId="4" xfId="0" applyFont="1" applyBorder="1"/>
    <xf numFmtId="0" fontId="36" fillId="5" borderId="4" xfId="0" applyFont="1" applyFill="1" applyBorder="1"/>
    <xf numFmtId="0" fontId="36" fillId="2" borderId="6" xfId="0" applyFont="1" applyFill="1" applyBorder="1"/>
    <xf numFmtId="0" fontId="46" fillId="2" borderId="0" xfId="0" applyFont="1" applyFill="1" applyAlignment="1">
      <alignment vertical="center"/>
    </xf>
    <xf numFmtId="0" fontId="25" fillId="0" borderId="0" xfId="0" applyFont="1" applyAlignment="1">
      <alignment vertical="center"/>
    </xf>
    <xf numFmtId="0" fontId="36" fillId="5" borderId="0" xfId="0" applyFont="1" applyFill="1"/>
    <xf numFmtId="0" fontId="36" fillId="2" borderId="0" xfId="0" applyFont="1" applyFill="1"/>
    <xf numFmtId="0" fontId="36" fillId="2" borderId="12" xfId="0" applyFont="1" applyFill="1" applyBorder="1"/>
    <xf numFmtId="0" fontId="24" fillId="4" borderId="11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4" fontId="24" fillId="4" borderId="0" xfId="0" applyNumberFormat="1" applyFont="1" applyFill="1" applyAlignment="1">
      <alignment horizontal="center" vertical="center"/>
    </xf>
    <xf numFmtId="0" fontId="46" fillId="4" borderId="0" xfId="0" applyFont="1" applyFill="1" applyAlignment="1">
      <alignment vertical="center"/>
    </xf>
    <xf numFmtId="0" fontId="36" fillId="4" borderId="0" xfId="0" applyFont="1" applyFill="1"/>
    <xf numFmtId="0" fontId="36" fillId="4" borderId="12" xfId="0" applyFont="1" applyFill="1" applyBorder="1"/>
    <xf numFmtId="0" fontId="36" fillId="2" borderId="19" xfId="0" applyFont="1" applyFill="1" applyBorder="1"/>
    <xf numFmtId="0" fontId="36" fillId="2" borderId="23" xfId="0" applyFont="1" applyFill="1" applyBorder="1"/>
    <xf numFmtId="0" fontId="24" fillId="4" borderId="7" xfId="0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36" fillId="4" borderId="8" xfId="0" applyFont="1" applyFill="1" applyBorder="1"/>
    <xf numFmtId="9" fontId="24" fillId="4" borderId="16" xfId="0" applyNumberFormat="1" applyFont="1" applyFill="1" applyBorder="1" applyAlignment="1">
      <alignment horizontal="center" vertical="center"/>
    </xf>
    <xf numFmtId="168" fontId="47" fillId="5" borderId="7" xfId="1" applyNumberFormat="1" applyFont="1" applyFill="1" applyBorder="1" applyAlignment="1">
      <alignment horizontal="center" vertical="center"/>
    </xf>
    <xf numFmtId="169" fontId="36" fillId="12" borderId="0" xfId="0" applyNumberFormat="1" applyFont="1" applyFill="1"/>
    <xf numFmtId="0" fontId="25" fillId="0" borderId="23" xfId="0" applyFont="1" applyBorder="1"/>
    <xf numFmtId="164" fontId="36" fillId="0" borderId="23" xfId="0" applyNumberFormat="1" applyFont="1" applyBorder="1" applyAlignment="1">
      <alignment horizontal="center"/>
    </xf>
    <xf numFmtId="164" fontId="36" fillId="5" borderId="23" xfId="0" applyNumberFormat="1" applyFont="1" applyFill="1" applyBorder="1" applyAlignment="1">
      <alignment horizontal="center"/>
    </xf>
    <xf numFmtId="0" fontId="36" fillId="12" borderId="0" xfId="0" applyFont="1" applyFill="1"/>
    <xf numFmtId="10" fontId="48" fillId="0" borderId="16" xfId="0" applyNumberFormat="1" applyFont="1" applyBorder="1" applyAlignment="1">
      <alignment vertical="center" shrinkToFit="1"/>
    </xf>
    <xf numFmtId="0" fontId="25" fillId="0" borderId="16" xfId="0" applyFont="1" applyBorder="1"/>
    <xf numFmtId="164" fontId="36" fillId="0" borderId="16" xfId="0" applyNumberFormat="1" applyFont="1" applyBorder="1" applyAlignment="1">
      <alignment horizontal="center"/>
    </xf>
    <xf numFmtId="164" fontId="36" fillId="5" borderId="16" xfId="5" applyNumberFormat="1" applyFont="1" applyFill="1" applyBorder="1" applyAlignment="1">
      <alignment horizontal="center"/>
    </xf>
    <xf numFmtId="164" fontId="35" fillId="5" borderId="16" xfId="5" applyNumberFormat="1" applyFont="1" applyFill="1" applyBorder="1" applyAlignment="1">
      <alignment horizontal="center"/>
    </xf>
    <xf numFmtId="164" fontId="35" fillId="9" borderId="16" xfId="0" applyNumberFormat="1" applyFont="1" applyFill="1" applyBorder="1" applyAlignment="1">
      <alignment horizontal="center"/>
    </xf>
    <xf numFmtId="0" fontId="50" fillId="5" borderId="0" xfId="0" applyFont="1" applyFill="1" applyAlignment="1">
      <alignment vertical="center" wrapText="1"/>
    </xf>
    <xf numFmtId="0" fontId="50" fillId="5" borderId="0" xfId="0" applyFont="1" applyFill="1" applyAlignment="1">
      <alignment horizontal="right" vertical="center" wrapText="1"/>
    </xf>
    <xf numFmtId="164" fontId="36" fillId="9" borderId="16" xfId="0" applyNumberFormat="1" applyFont="1" applyFill="1" applyBorder="1" applyAlignment="1">
      <alignment horizontal="center"/>
    </xf>
    <xf numFmtId="164" fontId="35" fillId="0" borderId="16" xfId="5" applyNumberFormat="1" applyFont="1" applyBorder="1" applyAlignment="1">
      <alignment horizontal="center"/>
    </xf>
    <xf numFmtId="0" fontId="25" fillId="12" borderId="0" xfId="0" applyFont="1" applyFill="1" applyAlignment="1">
      <alignment vertical="top"/>
    </xf>
    <xf numFmtId="0" fontId="25" fillId="12" borderId="0" xfId="0" applyFont="1" applyFill="1"/>
    <xf numFmtId="0" fontId="36" fillId="12" borderId="0" xfId="0" applyFont="1" applyFill="1" applyAlignment="1">
      <alignment vertical="top"/>
    </xf>
    <xf numFmtId="0" fontId="25" fillId="0" borderId="16" xfId="0" applyFont="1" applyBorder="1" applyAlignment="1">
      <alignment horizontal="center"/>
    </xf>
    <xf numFmtId="0" fontId="25" fillId="5" borderId="16" xfId="0" applyFont="1" applyFill="1" applyBorder="1" applyAlignment="1">
      <alignment vertical="center"/>
    </xf>
    <xf numFmtId="164" fontId="35" fillId="5" borderId="16" xfId="0" applyNumberFormat="1" applyFont="1" applyFill="1" applyBorder="1" applyAlignment="1">
      <alignment horizontal="center" vertical="center"/>
    </xf>
    <xf numFmtId="164" fontId="35" fillId="0" borderId="16" xfId="0" applyNumberFormat="1" applyFont="1" applyBorder="1" applyAlignment="1">
      <alignment horizontal="center" vertical="center"/>
    </xf>
    <xf numFmtId="0" fontId="47" fillId="5" borderId="16" xfId="0" applyFont="1" applyFill="1" applyBorder="1" applyAlignment="1">
      <alignment vertical="center"/>
    </xf>
    <xf numFmtId="164" fontId="35" fillId="9" borderId="16" xfId="0" applyNumberFormat="1" applyFont="1" applyFill="1" applyBorder="1" applyAlignment="1">
      <alignment horizontal="center" vertical="center"/>
    </xf>
    <xf numFmtId="164" fontId="36" fillId="9" borderId="16" xfId="0" applyNumberFormat="1" applyFont="1" applyFill="1" applyBorder="1" applyAlignment="1">
      <alignment horizontal="center" vertical="center"/>
    </xf>
    <xf numFmtId="164" fontId="35" fillId="10" borderId="16" xfId="5" applyNumberFormat="1" applyFont="1" applyFill="1" applyBorder="1" applyAlignment="1">
      <alignment horizontal="center"/>
    </xf>
    <xf numFmtId="164" fontId="36" fillId="10" borderId="16" xfId="5" applyNumberFormat="1" applyFont="1" applyFill="1" applyBorder="1" applyAlignment="1">
      <alignment horizontal="center"/>
    </xf>
    <xf numFmtId="0" fontId="24" fillId="2" borderId="51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5" fillId="5" borderId="16" xfId="0" applyFont="1" applyFill="1" applyBorder="1" applyAlignment="1">
      <alignment horizontal="left" vertical="center"/>
    </xf>
    <xf numFmtId="164" fontId="51" fillId="6" borderId="16" xfId="0" applyNumberFormat="1" applyFont="1" applyFill="1" applyBorder="1" applyAlignment="1">
      <alignment horizontal="center" vertical="center"/>
    </xf>
    <xf numFmtId="0" fontId="24" fillId="2" borderId="52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51" fillId="6" borderId="16" xfId="0" applyFont="1" applyFill="1" applyBorder="1" applyAlignment="1">
      <alignment horizontal="center" vertical="center"/>
    </xf>
    <xf numFmtId="0" fontId="35" fillId="5" borderId="16" xfId="0" applyFont="1" applyFill="1" applyBorder="1" applyAlignment="1">
      <alignment horizontal="center" vertical="center"/>
    </xf>
    <xf numFmtId="9" fontId="24" fillId="4" borderId="17" xfId="0" applyNumberFormat="1" applyFont="1" applyFill="1" applyBorder="1" applyAlignment="1">
      <alignment horizontal="center" vertical="center"/>
    </xf>
    <xf numFmtId="0" fontId="36" fillId="4" borderId="7" xfId="0" applyFont="1" applyFill="1" applyBorder="1"/>
    <xf numFmtId="9" fontId="24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6" fillId="0" borderId="16" xfId="0" applyNumberFormat="1" applyFont="1" applyBorder="1" applyAlignment="1">
      <alignment vertical="center"/>
    </xf>
    <xf numFmtId="164" fontId="36" fillId="9" borderId="16" xfId="0" applyNumberFormat="1" applyFont="1" applyFill="1" applyBorder="1" applyAlignment="1">
      <alignment horizontal="right" vertical="center"/>
    </xf>
    <xf numFmtId="164" fontId="36" fillId="9" borderId="17" xfId="0" applyNumberFormat="1" applyFont="1" applyFill="1" applyBorder="1" applyAlignment="1">
      <alignment horizontal="right" vertical="center"/>
    </xf>
    <xf numFmtId="164" fontId="36" fillId="0" borderId="17" xfId="0" applyNumberFormat="1" applyFont="1" applyBorder="1" applyAlignment="1">
      <alignment vertical="center"/>
    </xf>
    <xf numFmtId="164" fontId="52" fillId="5" borderId="0" xfId="0" applyNumberFormat="1" applyFont="1" applyFill="1" applyAlignment="1">
      <alignment horizontal="center" vertical="top" shrinkToFit="1"/>
    </xf>
    <xf numFmtId="164" fontId="35" fillId="6" borderId="16" xfId="0" applyNumberFormat="1" applyFont="1" applyFill="1" applyBorder="1" applyAlignment="1">
      <alignment horizontal="center" vertical="center"/>
    </xf>
    <xf numFmtId="0" fontId="25" fillId="0" borderId="7" xfId="0" applyFont="1" applyBorder="1"/>
    <xf numFmtId="2" fontId="25" fillId="0" borderId="16" xfId="0" applyNumberFormat="1" applyFont="1" applyBorder="1"/>
    <xf numFmtId="14" fontId="25" fillId="0" borderId="16" xfId="0" quotePrefix="1" applyNumberFormat="1" applyFont="1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164" fontId="35" fillId="0" borderId="16" xfId="0" applyNumberFormat="1" applyFont="1" applyBorder="1" applyAlignment="1">
      <alignment vertical="center"/>
    </xf>
    <xf numFmtId="164" fontId="36" fillId="9" borderId="41" xfId="0" applyNumberFormat="1" applyFont="1" applyFill="1" applyBorder="1" applyAlignment="1">
      <alignment horizontal="right" vertical="center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164" fontId="36" fillId="0" borderId="40" xfId="0" applyNumberFormat="1" applyFont="1" applyBorder="1" applyAlignment="1">
      <alignment vertical="center"/>
    </xf>
    <xf numFmtId="0" fontId="47" fillId="5" borderId="16" xfId="0" applyFont="1" applyFill="1" applyBorder="1" applyAlignment="1">
      <alignment horizontal="left" vertical="center"/>
    </xf>
    <xf numFmtId="0" fontId="25" fillId="0" borderId="21" xfId="0" applyFont="1" applyBorder="1"/>
    <xf numFmtId="0" fontId="25" fillId="0" borderId="9" xfId="0" applyFont="1" applyBorder="1"/>
    <xf numFmtId="0" fontId="25" fillId="0" borderId="22" xfId="0" applyFont="1" applyBorder="1"/>
    <xf numFmtId="164" fontId="35" fillId="5" borderId="16" xfId="3" applyNumberFormat="1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5" fillId="0" borderId="32" xfId="0" applyFont="1" applyBorder="1"/>
    <xf numFmtId="0" fontId="25" fillId="5" borderId="43" xfId="0" applyFont="1" applyFill="1" applyBorder="1"/>
    <xf numFmtId="0" fontId="25" fillId="0" borderId="0" xfId="0" applyFont="1"/>
    <xf numFmtId="164" fontId="25" fillId="0" borderId="0" xfId="0" applyNumberFormat="1" applyFont="1"/>
    <xf numFmtId="0" fontId="25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center" vertical="center"/>
    </xf>
    <xf numFmtId="164" fontId="36" fillId="5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4" fontId="2" fillId="2" borderId="0" xfId="0" applyNumberFormat="1" applyFont="1" applyFill="1"/>
    <xf numFmtId="164" fontId="33" fillId="5" borderId="16" xfId="0" quotePrefix="1" applyNumberFormat="1" applyFont="1" applyFill="1" applyBorder="1" applyAlignment="1">
      <alignment horizontal="center" vertical="center"/>
    </xf>
    <xf numFmtId="164" fontId="0" fillId="0" borderId="16" xfId="0" quotePrefix="1" applyNumberFormat="1" applyBorder="1" applyAlignment="1">
      <alignment horizontal="center" vertical="center"/>
    </xf>
    <xf numFmtId="164" fontId="11" fillId="0" borderId="22" xfId="0" applyNumberFormat="1" applyFont="1" applyBorder="1" applyAlignment="1">
      <alignment horizontal="center"/>
    </xf>
    <xf numFmtId="164" fontId="15" fillId="10" borderId="16" xfId="5" applyNumberFormat="1" applyFont="1" applyFill="1" applyBorder="1" applyAlignment="1">
      <alignment horizontal="center"/>
    </xf>
    <xf numFmtId="164" fontId="15" fillId="0" borderId="22" xfId="5" applyNumberFormat="1" applyFont="1" applyBorder="1" applyAlignment="1">
      <alignment horizontal="center"/>
    </xf>
    <xf numFmtId="164" fontId="15" fillId="0" borderId="16" xfId="5" applyNumberFormat="1" applyFont="1" applyBorder="1" applyAlignment="1">
      <alignment horizontal="center"/>
    </xf>
    <xf numFmtId="164" fontId="11" fillId="10" borderId="16" xfId="5" applyNumberFormat="1" applyFont="1" applyFill="1" applyBorder="1" applyAlignment="1">
      <alignment horizontal="center"/>
    </xf>
    <xf numFmtId="164" fontId="11" fillId="10" borderId="22" xfId="0" applyNumberFormat="1" applyFont="1" applyFill="1" applyBorder="1" applyAlignment="1">
      <alignment horizontal="center" vertical="center"/>
    </xf>
    <xf numFmtId="0" fontId="32" fillId="13" borderId="16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164" fontId="51" fillId="6" borderId="16" xfId="0" applyNumberFormat="1" applyFont="1" applyFill="1" applyBorder="1" applyAlignment="1">
      <alignment horizontal="center"/>
    </xf>
    <xf numFmtId="164" fontId="35" fillId="10" borderId="16" xfId="0" applyNumberFormat="1" applyFont="1" applyFill="1" applyBorder="1" applyAlignment="1">
      <alignment horizontal="center" vertical="center"/>
    </xf>
    <xf numFmtId="0" fontId="32" fillId="13" borderId="8" xfId="0" applyFont="1" applyFill="1" applyBorder="1" applyAlignment="1">
      <alignment horizontal="left" vertical="center"/>
    </xf>
    <xf numFmtId="164" fontId="32" fillId="13" borderId="22" xfId="0" applyNumberFormat="1" applyFont="1" applyFill="1" applyBorder="1" applyAlignment="1">
      <alignment horizontal="right" vertical="center"/>
    </xf>
    <xf numFmtId="164" fontId="35" fillId="13" borderId="16" xfId="0" applyNumberFormat="1" applyFont="1" applyFill="1" applyBorder="1" applyAlignment="1">
      <alignment horizontal="center"/>
    </xf>
    <xf numFmtId="164" fontId="36" fillId="13" borderId="16" xfId="0" applyNumberFormat="1" applyFont="1" applyFill="1" applyBorder="1" applyAlignment="1">
      <alignment horizontal="center"/>
    </xf>
    <xf numFmtId="0" fontId="32" fillId="13" borderId="16" xfId="0" applyFont="1" applyFill="1" applyBorder="1" applyAlignment="1">
      <alignment horizontal="left" vertical="center"/>
    </xf>
    <xf numFmtId="164" fontId="32" fillId="13" borderId="16" xfId="0" applyNumberFormat="1" applyFont="1" applyFill="1" applyBorder="1" applyAlignment="1">
      <alignment horizontal="right" vertical="center"/>
    </xf>
    <xf numFmtId="0" fontId="32" fillId="5" borderId="16" xfId="0" applyFont="1" applyFill="1" applyBorder="1" applyAlignment="1">
      <alignment horizontal="left" vertical="center"/>
    </xf>
    <xf numFmtId="164" fontId="32" fillId="5" borderId="16" xfId="0" applyNumberFormat="1" applyFont="1" applyFill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164" fontId="22" fillId="6" borderId="16" xfId="4" applyNumberFormat="1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/>
    </xf>
    <xf numFmtId="164" fontId="11" fillId="0" borderId="16" xfId="3" applyNumberFormat="1" applyFont="1" applyFill="1" applyBorder="1" applyAlignment="1">
      <alignment horizontal="center" vertical="center"/>
    </xf>
    <xf numFmtId="164" fontId="15" fillId="10" borderId="16" xfId="3" applyNumberFormat="1" applyFont="1" applyFill="1" applyBorder="1" applyAlignment="1">
      <alignment horizontal="center" vertical="center"/>
    </xf>
    <xf numFmtId="164" fontId="15" fillId="5" borderId="16" xfId="3" applyNumberFormat="1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/>
    </xf>
    <xf numFmtId="0" fontId="21" fillId="4" borderId="7" xfId="0" applyFont="1" applyFill="1" applyBorder="1" applyAlignment="1">
      <alignment horizontal="center"/>
    </xf>
    <xf numFmtId="0" fontId="43" fillId="0" borderId="7" xfId="0" applyFont="1" applyBorder="1" applyAlignment="1">
      <alignment horizontal="center"/>
    </xf>
    <xf numFmtId="164" fontId="54" fillId="6" borderId="16" xfId="0" applyNumberFormat="1" applyFont="1" applyFill="1" applyBorder="1" applyAlignment="1">
      <alignment horizontal="center"/>
    </xf>
    <xf numFmtId="43" fontId="45" fillId="0" borderId="16" xfId="1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164" fontId="45" fillId="0" borderId="16" xfId="0" applyNumberFormat="1" applyFont="1" applyBorder="1" applyAlignment="1">
      <alignment horizontal="center"/>
    </xf>
    <xf numFmtId="0" fontId="43" fillId="5" borderId="7" xfId="0" applyFont="1" applyFill="1" applyBorder="1" applyAlignment="1">
      <alignment horizontal="center"/>
    </xf>
    <xf numFmtId="164" fontId="45" fillId="5" borderId="16" xfId="0" applyNumberFormat="1" applyFont="1" applyFill="1" applyBorder="1" applyAlignment="1">
      <alignment horizontal="center"/>
    </xf>
    <xf numFmtId="0" fontId="0" fillId="0" borderId="51" xfId="0" applyBorder="1"/>
    <xf numFmtId="0" fontId="0" fillId="5" borderId="12" xfId="0" applyFill="1" applyBorder="1"/>
    <xf numFmtId="164" fontId="45" fillId="0" borderId="40" xfId="0" applyNumberFormat="1" applyFont="1" applyBorder="1" applyAlignment="1">
      <alignment horizontal="center"/>
    </xf>
    <xf numFmtId="0" fontId="0" fillId="5" borderId="52" xfId="0" applyFill="1" applyBorder="1"/>
    <xf numFmtId="0" fontId="0" fillId="5" borderId="19" xfId="0" applyFill="1" applyBorder="1"/>
    <xf numFmtId="0" fontId="0" fillId="5" borderId="20" xfId="0" applyFill="1" applyBorder="1"/>
    <xf numFmtId="0" fontId="33" fillId="5" borderId="51" xfId="0" applyFont="1" applyFill="1" applyBorder="1"/>
    <xf numFmtId="0" fontId="5" fillId="5" borderId="0" xfId="0" applyFont="1" applyFill="1"/>
    <xf numFmtId="0" fontId="5" fillId="5" borderId="12" xfId="0" applyFont="1" applyFill="1" applyBorder="1"/>
    <xf numFmtId="0" fontId="43" fillId="0" borderId="16" xfId="0" applyFont="1" applyBorder="1" applyAlignment="1">
      <alignment horizontal="center"/>
    </xf>
    <xf numFmtId="164" fontId="45" fillId="0" borderId="37" xfId="0" applyNumberFormat="1" applyFont="1" applyBorder="1" applyAlignment="1">
      <alignment horizontal="center"/>
    </xf>
    <xf numFmtId="164" fontId="45" fillId="0" borderId="38" xfId="0" applyNumberFormat="1" applyFont="1" applyBorder="1" applyAlignment="1">
      <alignment horizontal="center"/>
    </xf>
    <xf numFmtId="164" fontId="15" fillId="0" borderId="38" xfId="3" applyNumberFormat="1" applyFont="1" applyFill="1" applyBorder="1" applyAlignment="1">
      <alignment horizontal="center" vertical="center"/>
    </xf>
    <xf numFmtId="0" fontId="0" fillId="0" borderId="16" xfId="0" applyBorder="1"/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164" fontId="29" fillId="7" borderId="0" xfId="0" applyNumberFormat="1" applyFont="1" applyFill="1" applyAlignment="1">
      <alignment horizontal="center"/>
    </xf>
    <xf numFmtId="9" fontId="2" fillId="2" borderId="48" xfId="2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32" fillId="5" borderId="8" xfId="0" applyFont="1" applyFill="1" applyBorder="1" applyAlignment="1">
      <alignment horizontal="left" vertical="center"/>
    </xf>
    <xf numFmtId="164" fontId="32" fillId="5" borderId="9" xfId="0" applyNumberFormat="1" applyFont="1" applyFill="1" applyBorder="1" applyAlignment="1">
      <alignment horizontal="righ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36" fillId="10" borderId="16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left" vertical="center"/>
    </xf>
    <xf numFmtId="164" fontId="32" fillId="0" borderId="9" xfId="0" applyNumberFormat="1" applyFont="1" applyBorder="1" applyAlignment="1">
      <alignment horizontal="right" vertical="center"/>
    </xf>
    <xf numFmtId="0" fontId="32" fillId="5" borderId="49" xfId="0" applyFont="1" applyFill="1" applyBorder="1" applyAlignment="1">
      <alignment horizontal="left" vertical="center"/>
    </xf>
    <xf numFmtId="164" fontId="32" fillId="5" borderId="26" xfId="0" applyNumberFormat="1" applyFont="1" applyFill="1" applyBorder="1" applyAlignment="1">
      <alignment horizontal="right" vertical="center"/>
    </xf>
    <xf numFmtId="0" fontId="56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36" fillId="10" borderId="22" xfId="0" applyNumberFormat="1" applyFont="1" applyFill="1" applyBorder="1" applyAlignment="1">
      <alignment horizontal="center" vertical="center"/>
    </xf>
    <xf numFmtId="2" fontId="32" fillId="5" borderId="8" xfId="0" applyNumberFormat="1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vertical="center"/>
    </xf>
    <xf numFmtId="0" fontId="32" fillId="5" borderId="22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left" vertical="center"/>
    </xf>
    <xf numFmtId="164" fontId="32" fillId="0" borderId="16" xfId="0" applyNumberFormat="1" applyFont="1" applyBorder="1" applyAlignment="1">
      <alignment horizontal="right" vertical="center"/>
    </xf>
    <xf numFmtId="164" fontId="55" fillId="5" borderId="16" xfId="6" applyNumberFormat="1" applyFont="1" applyFill="1" applyBorder="1" applyAlignment="1">
      <alignment horizontal="right" vertical="center"/>
    </xf>
    <xf numFmtId="0" fontId="32" fillId="5" borderId="8" xfId="0" applyFont="1" applyFill="1" applyBorder="1" applyAlignment="1">
      <alignment vertical="center"/>
    </xf>
    <xf numFmtId="0" fontId="32" fillId="5" borderId="9" xfId="0" applyFont="1" applyFill="1" applyBorder="1" applyAlignment="1">
      <alignment vertical="center"/>
    </xf>
    <xf numFmtId="0" fontId="36" fillId="10" borderId="22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164" fontId="4" fillId="5" borderId="22" xfId="0" applyNumberFormat="1" applyFont="1" applyFill="1" applyBorder="1" applyAlignment="1">
      <alignment horizontal="right" vertical="center"/>
    </xf>
    <xf numFmtId="164" fontId="55" fillId="0" borderId="16" xfId="7" applyNumberFormat="1" applyFont="1" applyBorder="1" applyAlignment="1">
      <alignment horizontal="right" vertical="center"/>
    </xf>
    <xf numFmtId="164" fontId="55" fillId="5" borderId="16" xfId="7" applyNumberFormat="1" applyFont="1" applyFill="1" applyBorder="1" applyAlignment="1">
      <alignment horizontal="right" vertical="center"/>
    </xf>
    <xf numFmtId="0" fontId="2" fillId="2" borderId="22" xfId="0" applyFont="1" applyFill="1" applyBorder="1" applyAlignment="1">
      <alignment vertical="center"/>
    </xf>
    <xf numFmtId="164" fontId="35" fillId="10" borderId="16" xfId="0" applyNumberFormat="1" applyFont="1" applyFill="1" applyBorder="1" applyAlignment="1">
      <alignment horizontal="right" vertical="center"/>
    </xf>
    <xf numFmtId="164" fontId="55" fillId="6" borderId="16" xfId="7" applyNumberFormat="1" applyFont="1" applyFill="1" applyBorder="1" applyAlignment="1">
      <alignment horizontal="right" vertical="center"/>
    </xf>
    <xf numFmtId="164" fontId="36" fillId="10" borderId="16" xfId="0" applyNumberFormat="1" applyFont="1" applyFill="1" applyBorder="1" applyAlignment="1">
      <alignment horizontal="right" vertical="center"/>
    </xf>
    <xf numFmtId="164" fontId="58" fillId="5" borderId="16" xfId="6" applyNumberFormat="1" applyFont="1" applyFill="1" applyBorder="1" applyAlignment="1">
      <alignment horizontal="right" vertical="center"/>
    </xf>
    <xf numFmtId="164" fontId="58" fillId="5" borderId="16" xfId="7" applyNumberFormat="1" applyFont="1" applyFill="1" applyBorder="1" applyAlignment="1">
      <alignment horizontal="right" vertical="center"/>
    </xf>
    <xf numFmtId="164" fontId="35" fillId="10" borderId="16" xfId="2" applyNumberFormat="1" applyFont="1" applyFill="1" applyBorder="1" applyAlignment="1">
      <alignment horizontal="center" vertical="center"/>
    </xf>
    <xf numFmtId="164" fontId="35" fillId="0" borderId="16" xfId="3" applyNumberFormat="1" applyFont="1" applyFill="1" applyBorder="1" applyAlignment="1">
      <alignment horizontal="right" vertical="center"/>
    </xf>
    <xf numFmtId="164" fontId="35" fillId="10" borderId="16" xfId="3" applyNumberFormat="1" applyFont="1" applyFill="1" applyBorder="1" applyAlignment="1">
      <alignment horizontal="right" vertical="center"/>
    </xf>
    <xf numFmtId="164" fontId="35" fillId="10" borderId="16" xfId="3" applyNumberFormat="1" applyFont="1" applyFill="1" applyBorder="1" applyAlignment="1">
      <alignment horizontal="center" vertical="center"/>
    </xf>
    <xf numFmtId="164" fontId="55" fillId="0" borderId="16" xfId="6" applyNumberFormat="1" applyFont="1" applyFill="1" applyBorder="1" applyAlignment="1">
      <alignment horizontal="right" vertical="center"/>
    </xf>
    <xf numFmtId="164" fontId="35" fillId="0" borderId="16" xfId="4" applyNumberFormat="1" applyFont="1" applyBorder="1" applyAlignment="1">
      <alignment horizontal="right" vertical="center"/>
    </xf>
    <xf numFmtId="0" fontId="35" fillId="10" borderId="22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vertical="center"/>
    </xf>
    <xf numFmtId="0" fontId="4" fillId="5" borderId="53" xfId="0" applyFont="1" applyFill="1" applyBorder="1" applyAlignment="1">
      <alignment vertical="center"/>
    </xf>
    <xf numFmtId="0" fontId="32" fillId="5" borderId="22" xfId="0" applyFont="1" applyFill="1" applyBorder="1" applyAlignment="1">
      <alignment vertical="center"/>
    </xf>
    <xf numFmtId="0" fontId="2" fillId="4" borderId="7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43" fontId="45" fillId="0" borderId="3" xfId="1" applyFont="1" applyBorder="1" applyAlignment="1">
      <alignment horizontal="center"/>
    </xf>
    <xf numFmtId="0" fontId="24" fillId="4" borderId="23" xfId="0" applyFont="1" applyFill="1" applyBorder="1" applyAlignment="1">
      <alignment horizontal="center" vertical="center"/>
    </xf>
    <xf numFmtId="0" fontId="0" fillId="10" borderId="0" xfId="0" applyFill="1"/>
    <xf numFmtId="0" fontId="43" fillId="0" borderId="17" xfId="0" applyFont="1" applyBorder="1" applyAlignment="1">
      <alignment horizontal="center"/>
    </xf>
    <xf numFmtId="164" fontId="45" fillId="0" borderId="39" xfId="0" applyNumberFormat="1" applyFont="1" applyBorder="1" applyAlignment="1">
      <alignment horizontal="center"/>
    </xf>
    <xf numFmtId="0" fontId="0" fillId="0" borderId="38" xfId="0" applyBorder="1"/>
    <xf numFmtId="0" fontId="0" fillId="10" borderId="32" xfId="0" applyFill="1" applyBorder="1"/>
    <xf numFmtId="164" fontId="60" fillId="0" borderId="0" xfId="0" applyNumberFormat="1" applyFont="1"/>
    <xf numFmtId="0" fontId="61" fillId="0" borderId="0" xfId="0" applyFont="1"/>
    <xf numFmtId="0" fontId="61" fillId="0" borderId="4" xfId="0" applyFont="1" applyBorder="1"/>
    <xf numFmtId="0" fontId="62" fillId="0" borderId="4" xfId="0" applyFont="1" applyBorder="1" applyAlignment="1">
      <alignment vertical="center"/>
    </xf>
    <xf numFmtId="0" fontId="62" fillId="0" borderId="0" xfId="0" applyFont="1" applyAlignment="1">
      <alignment vertical="center"/>
    </xf>
    <xf numFmtId="14" fontId="2" fillId="4" borderId="0" xfId="0" applyNumberFormat="1" applyFont="1" applyFill="1"/>
    <xf numFmtId="0" fontId="62" fillId="4" borderId="0" xfId="0" applyFont="1" applyFill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9" fontId="6" fillId="4" borderId="16" xfId="0" applyNumberFormat="1" applyFont="1" applyFill="1" applyBorder="1" applyAlignment="1">
      <alignment horizontal="center" vertical="center"/>
    </xf>
    <xf numFmtId="164" fontId="47" fillId="5" borderId="7" xfId="0" applyNumberFormat="1" applyFont="1" applyFill="1" applyBorder="1" applyAlignment="1">
      <alignment horizontal="center" vertical="center"/>
    </xf>
    <xf numFmtId="169" fontId="61" fillId="0" borderId="0" xfId="0" applyNumberFormat="1" applyFont="1"/>
    <xf numFmtId="164" fontId="36" fillId="10" borderId="16" xfId="0" applyNumberFormat="1" applyFont="1" applyFill="1" applyBorder="1" applyAlignment="1">
      <alignment horizontal="center"/>
    </xf>
    <xf numFmtId="0" fontId="30" fillId="5" borderId="49" xfId="0" applyFont="1" applyFill="1" applyBorder="1" applyAlignment="1">
      <alignment vertical="center"/>
    </xf>
    <xf numFmtId="0" fontId="25" fillId="5" borderId="26" xfId="0" applyFont="1" applyFill="1" applyBorder="1" applyAlignment="1">
      <alignment vertical="center"/>
    </xf>
    <xf numFmtId="164" fontId="36" fillId="5" borderId="26" xfId="0" applyNumberFormat="1" applyFont="1" applyFill="1" applyBorder="1" applyAlignment="1">
      <alignment vertical="center"/>
    </xf>
    <xf numFmtId="164" fontId="36" fillId="5" borderId="50" xfId="0" applyNumberFormat="1" applyFont="1" applyFill="1" applyBorder="1" applyAlignment="1">
      <alignment vertical="center"/>
    </xf>
    <xf numFmtId="0" fontId="30" fillId="5" borderId="51" xfId="0" applyFont="1" applyFill="1" applyBorder="1" applyAlignment="1">
      <alignment vertical="center"/>
    </xf>
    <xf numFmtId="0" fontId="25" fillId="5" borderId="0" xfId="0" applyFont="1" applyFill="1" applyAlignment="1">
      <alignment vertical="center"/>
    </xf>
    <xf numFmtId="164" fontId="36" fillId="5" borderId="0" xfId="0" applyNumberFormat="1" applyFont="1" applyFill="1" applyAlignment="1">
      <alignment vertical="center"/>
    </xf>
    <xf numFmtId="164" fontId="36" fillId="5" borderId="30" xfId="0" applyNumberFormat="1" applyFont="1" applyFill="1" applyBorder="1" applyAlignment="1">
      <alignment vertical="center"/>
    </xf>
    <xf numFmtId="164" fontId="36" fillId="0" borderId="8" xfId="0" applyNumberFormat="1" applyFont="1" applyBorder="1" applyAlignment="1">
      <alignment horizontal="center" vertical="center"/>
    </xf>
    <xf numFmtId="0" fontId="61" fillId="5" borderId="0" xfId="0" applyFont="1" applyFill="1"/>
    <xf numFmtId="0" fontId="61" fillId="5" borderId="12" xfId="0" applyFont="1" applyFill="1" applyBorder="1"/>
    <xf numFmtId="0" fontId="64" fillId="5" borderId="0" xfId="0" applyFont="1" applyFill="1"/>
    <xf numFmtId="0" fontId="6" fillId="4" borderId="7" xfId="0" applyFont="1" applyFill="1" applyBorder="1" applyAlignment="1">
      <alignment horizontal="center"/>
    </xf>
    <xf numFmtId="164" fontId="25" fillId="9" borderId="8" xfId="0" applyNumberFormat="1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/>
    </xf>
    <xf numFmtId="2" fontId="25" fillId="9" borderId="46" xfId="0" applyNumberFormat="1" applyFont="1" applyFill="1" applyBorder="1" applyAlignment="1">
      <alignment horizontal="center" vertical="center"/>
    </xf>
    <xf numFmtId="164" fontId="29" fillId="7" borderId="12" xfId="0" applyNumberFormat="1" applyFont="1" applyFill="1" applyBorder="1" applyAlignment="1">
      <alignment horizontal="center"/>
    </xf>
    <xf numFmtId="9" fontId="0" fillId="0" borderId="0" xfId="0" applyNumberFormat="1"/>
    <xf numFmtId="168" fontId="0" fillId="0" borderId="0" xfId="1" applyNumberFormat="1" applyFont="1"/>
    <xf numFmtId="0" fontId="4" fillId="7" borderId="0" xfId="0" applyFont="1" applyFill="1"/>
    <xf numFmtId="14" fontId="4" fillId="7" borderId="0" xfId="0" applyNumberFormat="1" applyFont="1" applyFill="1"/>
    <xf numFmtId="0" fontId="5" fillId="0" borderId="0" xfId="0" applyFont="1"/>
    <xf numFmtId="43" fontId="4" fillId="7" borderId="0" xfId="1" applyFont="1" applyFill="1"/>
    <xf numFmtId="0" fontId="13" fillId="15" borderId="40" xfId="0" applyFont="1" applyFill="1" applyBorder="1" applyAlignment="1">
      <alignment horizontal="center"/>
    </xf>
    <xf numFmtId="0" fontId="13" fillId="0" borderId="0" xfId="0" applyFont="1"/>
    <xf numFmtId="16" fontId="13" fillId="16" borderId="48" xfId="0" applyNumberFormat="1" applyFont="1" applyFill="1" applyBorder="1" applyAlignment="1">
      <alignment horizontal="center"/>
    </xf>
    <xf numFmtId="0" fontId="13" fillId="16" borderId="51" xfId="0" applyFont="1" applyFill="1" applyBorder="1" applyAlignment="1">
      <alignment horizontal="center"/>
    </xf>
    <xf numFmtId="0" fontId="13" fillId="16" borderId="30" xfId="0" applyFont="1" applyFill="1" applyBorder="1" applyAlignment="1">
      <alignment horizontal="center"/>
    </xf>
    <xf numFmtId="0" fontId="13" fillId="16" borderId="0" xfId="0" applyFont="1" applyFill="1" applyAlignment="1">
      <alignment horizontal="center"/>
    </xf>
    <xf numFmtId="16" fontId="11" fillId="0" borderId="0" xfId="0" applyNumberFormat="1" applyFont="1"/>
    <xf numFmtId="16" fontId="11" fillId="0" borderId="51" xfId="0" applyNumberFormat="1" applyFont="1" applyBorder="1"/>
    <xf numFmtId="43" fontId="11" fillId="0" borderId="0" xfId="1" applyFont="1" applyBorder="1" applyAlignment="1"/>
    <xf numFmtId="43" fontId="11" fillId="0" borderId="51" xfId="1" applyFont="1" applyBorder="1" applyAlignment="1"/>
    <xf numFmtId="16" fontId="11" fillId="0" borderId="0" xfId="0" quotePrefix="1" applyNumberFormat="1" applyFont="1"/>
    <xf numFmtId="168" fontId="11" fillId="0" borderId="0" xfId="1" applyNumberFormat="1" applyFont="1"/>
    <xf numFmtId="43" fontId="11" fillId="0" borderId="51" xfId="1" applyFont="1" applyBorder="1"/>
    <xf numFmtId="168" fontId="0" fillId="7" borderId="0" xfId="1" applyNumberFormat="1" applyFont="1" applyFill="1" applyBorder="1"/>
    <xf numFmtId="0" fontId="0" fillId="0" borderId="31" xfId="0" applyBorder="1"/>
    <xf numFmtId="16" fontId="11" fillId="0" borderId="48" xfId="0" applyNumberFormat="1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15" fillId="5" borderId="42" xfId="0" applyNumberFormat="1" applyFont="1" applyFill="1" applyBorder="1" applyAlignment="1">
      <alignment horizontal="center" vertical="center"/>
    </xf>
    <xf numFmtId="165" fontId="15" fillId="5" borderId="44" xfId="0" applyNumberFormat="1" applyFont="1" applyFill="1" applyBorder="1" applyAlignment="1">
      <alignment horizontal="center" vertical="center"/>
    </xf>
    <xf numFmtId="165" fontId="15" fillId="5" borderId="46" xfId="0" applyNumberFormat="1" applyFont="1" applyFill="1" applyBorder="1" applyAlignment="1">
      <alignment horizontal="center" vertical="center"/>
    </xf>
    <xf numFmtId="165" fontId="15" fillId="5" borderId="47" xfId="0" applyNumberFormat="1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" fontId="15" fillId="0" borderId="21" xfId="0" applyNumberFormat="1" applyFont="1" applyBorder="1" applyAlignment="1">
      <alignment horizontal="center"/>
    </xf>
    <xf numFmtId="1" fontId="15" fillId="0" borderId="22" xfId="0" applyNumberFormat="1" applyFont="1" applyBorder="1" applyAlignment="1">
      <alignment horizontal="center"/>
    </xf>
    <xf numFmtId="0" fontId="9" fillId="5" borderId="1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165" fontId="9" fillId="5" borderId="34" xfId="0" applyNumberFormat="1" applyFont="1" applyFill="1" applyBorder="1" applyAlignment="1">
      <alignment horizontal="center" vertical="center"/>
    </xf>
    <xf numFmtId="165" fontId="9" fillId="5" borderId="35" xfId="0" applyNumberFormat="1" applyFont="1" applyFill="1" applyBorder="1" applyAlignment="1">
      <alignment horizontal="center" vertical="center"/>
    </xf>
    <xf numFmtId="165" fontId="9" fillId="5" borderId="36" xfId="0" applyNumberFormat="1" applyFont="1" applyFill="1" applyBorder="1" applyAlignment="1">
      <alignment horizontal="center" vertical="center"/>
    </xf>
    <xf numFmtId="165" fontId="9" fillId="5" borderId="21" xfId="0" applyNumberFormat="1" applyFont="1" applyFill="1" applyBorder="1" applyAlignment="1">
      <alignment horizontal="center" vertical="center"/>
    </xf>
    <xf numFmtId="165" fontId="9" fillId="5" borderId="22" xfId="0" applyNumberFormat="1" applyFont="1" applyFill="1" applyBorder="1" applyAlignment="1">
      <alignment horizontal="center" vertical="center"/>
    </xf>
    <xf numFmtId="165" fontId="9" fillId="5" borderId="8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/>
    </xf>
    <xf numFmtId="0" fontId="17" fillId="5" borderId="43" xfId="0" applyFont="1" applyFill="1" applyBorder="1" applyAlignment="1">
      <alignment horizontal="center"/>
    </xf>
    <xf numFmtId="0" fontId="17" fillId="5" borderId="44" xfId="0" applyFont="1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4" fontId="2" fillId="2" borderId="34" xfId="2" applyNumberFormat="1" applyFont="1" applyFill="1" applyBorder="1" applyAlignment="1">
      <alignment horizontal="center" vertical="center"/>
    </xf>
    <xf numFmtId="164" fontId="2" fillId="2" borderId="35" xfId="2" applyNumberFormat="1" applyFont="1" applyFill="1" applyBorder="1" applyAlignment="1">
      <alignment horizontal="center" vertical="center"/>
    </xf>
    <xf numFmtId="0" fontId="21" fillId="4" borderId="45" xfId="0" applyFont="1" applyFill="1" applyBorder="1" applyAlignment="1">
      <alignment horizontal="center"/>
    </xf>
    <xf numFmtId="0" fontId="21" fillId="4" borderId="22" xfId="0" applyFont="1" applyFill="1" applyBorder="1" applyAlignment="1">
      <alignment horizontal="center"/>
    </xf>
    <xf numFmtId="164" fontId="15" fillId="0" borderId="21" xfId="0" applyNumberFormat="1" applyFont="1" applyBorder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5" borderId="9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/>
    </xf>
    <xf numFmtId="0" fontId="17" fillId="0" borderId="33" xfId="0" applyFont="1" applyBorder="1" applyAlignment="1">
      <alignment horizontal="center"/>
    </xf>
    <xf numFmtId="166" fontId="11" fillId="5" borderId="31" xfId="0" applyNumberFormat="1" applyFont="1" applyFill="1" applyBorder="1" applyAlignment="1">
      <alignment horizontal="center"/>
    </xf>
    <xf numFmtId="166" fontId="11" fillId="5" borderId="33" xfId="0" applyNumberFormat="1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6" fontId="11" fillId="5" borderId="5" xfId="0" applyNumberFormat="1" applyFont="1" applyFill="1" applyBorder="1" applyAlignment="1">
      <alignment horizontal="center"/>
    </xf>
    <xf numFmtId="6" fontId="11" fillId="5" borderId="6" xfId="0" applyNumberFormat="1" applyFont="1" applyFill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5" fillId="0" borderId="28" xfId="0" applyFont="1" applyBorder="1" applyAlignment="1">
      <alignment horizontal="center" vertical="top" wrapText="1"/>
    </xf>
    <xf numFmtId="164" fontId="16" fillId="5" borderId="29" xfId="0" applyNumberFormat="1" applyFont="1" applyFill="1" applyBorder="1" applyAlignment="1">
      <alignment horizontal="center" vertical="top" shrinkToFit="1"/>
    </xf>
    <xf numFmtId="164" fontId="16" fillId="5" borderId="15" xfId="0" applyNumberFormat="1" applyFont="1" applyFill="1" applyBorder="1" applyAlignment="1">
      <alignment horizontal="center" vertical="top" shrinkToFit="1"/>
    </xf>
    <xf numFmtId="0" fontId="17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3" fillId="2" borderId="11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3" fillId="2" borderId="12" xfId="0" applyFont="1" applyFill="1" applyBorder="1" applyAlignment="1" applyProtection="1">
      <alignment horizontal="center" vertical="center"/>
      <protection hidden="1"/>
    </xf>
    <xf numFmtId="0" fontId="8" fillId="2" borderId="13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164" fontId="16" fillId="0" borderId="29" xfId="0" applyNumberFormat="1" applyFont="1" applyBorder="1" applyAlignment="1">
      <alignment horizontal="center" vertical="top" shrinkToFit="1"/>
    </xf>
    <xf numFmtId="164" fontId="16" fillId="0" borderId="15" xfId="0" applyNumberFormat="1" applyFont="1" applyBorder="1" applyAlignment="1">
      <alignment horizontal="center" vertical="top" shrinkToFit="1"/>
    </xf>
    <xf numFmtId="0" fontId="15" fillId="5" borderId="13" xfId="0" applyFont="1" applyFill="1" applyBorder="1" applyAlignment="1">
      <alignment horizontal="center" vertical="top" wrapText="1"/>
    </xf>
    <xf numFmtId="0" fontId="15" fillId="5" borderId="14" xfId="0" applyFont="1" applyFill="1" applyBorder="1" applyAlignment="1">
      <alignment horizontal="center" vertical="top" wrapText="1"/>
    </xf>
    <xf numFmtId="0" fontId="15" fillId="5" borderId="28" xfId="0" applyFont="1" applyFill="1" applyBorder="1" applyAlignment="1">
      <alignment horizontal="center" vertical="top" wrapText="1"/>
    </xf>
    <xf numFmtId="0" fontId="15" fillId="0" borderId="15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8" fillId="4" borderId="15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 applyProtection="1">
      <alignment horizontal="center" vertical="center" wrapText="1"/>
      <protection hidden="1"/>
    </xf>
    <xf numFmtId="0" fontId="13" fillId="4" borderId="9" xfId="0" applyFont="1" applyFill="1" applyBorder="1" applyAlignment="1" applyProtection="1">
      <alignment horizontal="center" vertical="center" wrapText="1"/>
      <protection hidden="1"/>
    </xf>
    <xf numFmtId="0" fontId="13" fillId="4" borderId="22" xfId="0" applyFont="1" applyFill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center" vertical="top" wrapText="1"/>
    </xf>
    <xf numFmtId="0" fontId="13" fillId="2" borderId="25" xfId="0" applyFont="1" applyFill="1" applyBorder="1" applyAlignment="1" applyProtection="1">
      <alignment horizontal="center" vertical="center"/>
      <protection hidden="1"/>
    </xf>
    <xf numFmtId="0" fontId="13" fillId="2" borderId="26" xfId="0" applyFont="1" applyFill="1" applyBorder="1" applyAlignment="1" applyProtection="1">
      <alignment horizontal="center" vertical="center"/>
      <protection hidden="1"/>
    </xf>
    <xf numFmtId="0" fontId="13" fillId="2" borderId="27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32" fillId="5" borderId="10" xfId="0" applyFont="1" applyFill="1" applyBorder="1" applyAlignment="1">
      <alignment horizontal="center"/>
    </xf>
    <xf numFmtId="0" fontId="33" fillId="5" borderId="51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32" fillId="5" borderId="54" xfId="0" applyFont="1" applyFill="1" applyBorder="1" applyAlignment="1">
      <alignment horizontal="center" vertical="center"/>
    </xf>
    <xf numFmtId="0" fontId="32" fillId="5" borderId="32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33" fillId="5" borderId="51" xfId="0" applyFont="1" applyFill="1" applyBorder="1" applyAlignment="1">
      <alignment horizontal="center" vertical="center"/>
    </xf>
    <xf numFmtId="0" fontId="33" fillId="5" borderId="0" xfId="0" applyFont="1" applyFill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164" fontId="0" fillId="5" borderId="21" xfId="0" applyNumberFormat="1" applyFill="1" applyBorder="1" applyAlignment="1">
      <alignment horizontal="center" vertical="center"/>
    </xf>
    <xf numFmtId="164" fontId="0" fillId="5" borderId="22" xfId="0" applyNumberFormat="1" applyFill="1" applyBorder="1" applyAlignment="1">
      <alignment horizontal="center" vertical="center"/>
    </xf>
    <xf numFmtId="164" fontId="45" fillId="0" borderId="8" xfId="0" applyNumberFormat="1" applyFont="1" applyBorder="1" applyAlignment="1">
      <alignment horizontal="center"/>
    </xf>
    <xf numFmtId="164" fontId="45" fillId="0" borderId="22" xfId="0" applyNumberFormat="1" applyFont="1" applyBorder="1" applyAlignment="1">
      <alignment horizontal="center"/>
    </xf>
    <xf numFmtId="164" fontId="45" fillId="0" borderId="10" xfId="0" applyNumberFormat="1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0" fontId="32" fillId="0" borderId="51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5" borderId="8" xfId="0" applyFont="1" applyFill="1" applyBorder="1" applyAlignment="1">
      <alignment horizontal="center"/>
    </xf>
    <xf numFmtId="0" fontId="32" fillId="5" borderId="22" xfId="0" applyFont="1" applyFill="1" applyBorder="1" applyAlignment="1">
      <alignment horizontal="center"/>
    </xf>
    <xf numFmtId="0" fontId="32" fillId="5" borderId="46" xfId="0" applyFont="1" applyFill="1" applyBorder="1" applyAlignment="1">
      <alignment horizontal="center"/>
    </xf>
    <xf numFmtId="0" fontId="32" fillId="5" borderId="44" xfId="0" applyFont="1" applyFill="1" applyBorder="1" applyAlignment="1">
      <alignment horizontal="center"/>
    </xf>
    <xf numFmtId="0" fontId="17" fillId="5" borderId="16" xfId="0" applyFont="1" applyFill="1" applyBorder="1" applyAlignment="1">
      <alignment horizontal="left" vertical="center"/>
    </xf>
    <xf numFmtId="0" fontId="33" fillId="0" borderId="51" xfId="0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 wrapText="1"/>
    </xf>
    <xf numFmtId="0" fontId="33" fillId="0" borderId="12" xfId="0" applyFont="1" applyBorder="1" applyAlignment="1">
      <alignment horizontal="center" vertical="top" wrapText="1"/>
    </xf>
    <xf numFmtId="0" fontId="33" fillId="0" borderId="52" xfId="0" applyFont="1" applyBorder="1" applyAlignment="1">
      <alignment horizontal="center" vertical="top" wrapText="1"/>
    </xf>
    <xf numFmtId="0" fontId="33" fillId="0" borderId="19" xfId="0" applyFont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32" fillId="0" borderId="49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/>
    </xf>
    <xf numFmtId="0" fontId="32" fillId="0" borderId="35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43" fillId="0" borderId="21" xfId="0" applyFont="1" applyBorder="1" applyAlignment="1">
      <alignment horizontal="center"/>
    </xf>
    <xf numFmtId="0" fontId="43" fillId="0" borderId="22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43" fillId="0" borderId="10" xfId="0" applyFont="1" applyBorder="1" applyAlignment="1">
      <alignment horizontal="center"/>
    </xf>
    <xf numFmtId="0" fontId="14" fillId="0" borderId="5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14" fillId="0" borderId="12" xfId="0" applyFont="1" applyBorder="1" applyAlignment="1">
      <alignment horizontal="center" vertical="top" wrapText="1"/>
    </xf>
    <xf numFmtId="164" fontId="2" fillId="2" borderId="21" xfId="2" applyNumberFormat="1" applyFont="1" applyFill="1" applyBorder="1" applyAlignment="1">
      <alignment horizontal="center" vertical="center"/>
    </xf>
    <xf numFmtId="164" fontId="2" fillId="2" borderId="9" xfId="2" applyNumberFormat="1" applyFont="1" applyFill="1" applyBorder="1" applyAlignment="1">
      <alignment horizontal="center" vertical="center"/>
    </xf>
    <xf numFmtId="164" fontId="2" fillId="2" borderId="22" xfId="2" applyNumberFormat="1" applyFont="1" applyFill="1" applyBorder="1" applyAlignment="1">
      <alignment horizontal="center" vertical="center"/>
    </xf>
    <xf numFmtId="0" fontId="11" fillId="0" borderId="5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12" xfId="0" applyFont="1" applyBorder="1" applyAlignment="1">
      <alignment horizontal="center" vertical="top" wrapText="1"/>
    </xf>
    <xf numFmtId="0" fontId="31" fillId="5" borderId="49" xfId="0" applyFont="1" applyFill="1" applyBorder="1" applyAlignment="1">
      <alignment vertical="top"/>
    </xf>
    <xf numFmtId="0" fontId="31" fillId="5" borderId="26" xfId="0" applyFont="1" applyFill="1" applyBorder="1" applyAlignment="1">
      <alignment vertical="top"/>
    </xf>
    <xf numFmtId="0" fontId="31" fillId="5" borderId="27" xfId="0" applyFont="1" applyFill="1" applyBorder="1" applyAlignment="1">
      <alignment vertical="top"/>
    </xf>
    <xf numFmtId="0" fontId="40" fillId="5" borderId="16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left" vertical="center"/>
    </xf>
    <xf numFmtId="0" fontId="40" fillId="0" borderId="16" xfId="0" applyFont="1" applyBorder="1" applyAlignment="1">
      <alignment horizontal="center"/>
    </xf>
    <xf numFmtId="0" fontId="40" fillId="0" borderId="16" xfId="0" applyFont="1" applyBorder="1" applyAlignment="1">
      <alignment horizontal="center" vertical="center"/>
    </xf>
    <xf numFmtId="164" fontId="41" fillId="0" borderId="16" xfId="1" applyNumberFormat="1" applyFont="1" applyBorder="1" applyAlignment="1">
      <alignment horizontal="center"/>
    </xf>
    <xf numFmtId="164" fontId="41" fillId="0" borderId="17" xfId="1" applyNumberFormat="1" applyFont="1" applyBorder="1" applyAlignment="1">
      <alignment horizontal="center"/>
    </xf>
    <xf numFmtId="0" fontId="39" fillId="2" borderId="16" xfId="0" applyFont="1" applyFill="1" applyBorder="1" applyAlignment="1">
      <alignment horizontal="center"/>
    </xf>
    <xf numFmtId="0" fontId="39" fillId="4" borderId="16" xfId="0" applyFont="1" applyFill="1" applyBorder="1" applyAlignment="1">
      <alignment horizontal="center"/>
    </xf>
    <xf numFmtId="43" fontId="39" fillId="4" borderId="16" xfId="1" applyFont="1" applyFill="1" applyBorder="1" applyAlignment="1">
      <alignment horizontal="center"/>
    </xf>
    <xf numFmtId="43" fontId="39" fillId="4" borderId="17" xfId="1" applyFont="1" applyFill="1" applyBorder="1" applyAlignment="1">
      <alignment horizontal="center"/>
    </xf>
    <xf numFmtId="164" fontId="41" fillId="0" borderId="16" xfId="1" applyNumberFormat="1" applyFont="1" applyFill="1" applyBorder="1" applyAlignment="1">
      <alignment horizontal="center" vertical="top"/>
    </xf>
    <xf numFmtId="164" fontId="41" fillId="0" borderId="17" xfId="1" applyNumberFormat="1" applyFont="1" applyFill="1" applyBorder="1" applyAlignment="1">
      <alignment horizontal="center" vertical="top"/>
    </xf>
    <xf numFmtId="0" fontId="17" fillId="5" borderId="49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/>
    </xf>
    <xf numFmtId="0" fontId="17" fillId="5" borderId="51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5" borderId="53" xfId="0" applyFont="1" applyFill="1" applyBorder="1" applyAlignment="1">
      <alignment horizontal="center" vertical="center"/>
    </xf>
    <xf numFmtId="164" fontId="41" fillId="0" borderId="16" xfId="1" applyNumberFormat="1" applyFont="1" applyFill="1" applyBorder="1" applyAlignment="1">
      <alignment horizontal="center"/>
    </xf>
    <xf numFmtId="164" fontId="41" fillId="0" borderId="17" xfId="1" applyNumberFormat="1" applyFont="1" applyFill="1" applyBorder="1" applyAlignment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52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left" vertical="center"/>
    </xf>
    <xf numFmtId="0" fontId="9" fillId="5" borderId="22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37" fillId="4" borderId="16" xfId="0" applyFont="1" applyFill="1" applyBorder="1" applyAlignment="1">
      <alignment horizontal="center" vertical="center" wrapText="1"/>
    </xf>
    <xf numFmtId="0" fontId="37" fillId="4" borderId="17" xfId="0" applyFont="1" applyFill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top" wrapText="1"/>
    </xf>
    <xf numFmtId="0" fontId="35" fillId="0" borderId="22" xfId="0" applyFont="1" applyBorder="1" applyAlignment="1">
      <alignment horizontal="center" vertical="top" wrapText="1"/>
    </xf>
    <xf numFmtId="167" fontId="38" fillId="0" borderId="8" xfId="0" applyNumberFormat="1" applyFont="1" applyBorder="1" applyAlignment="1">
      <alignment horizontal="center" vertical="top" shrinkToFit="1"/>
    </xf>
    <xf numFmtId="167" fontId="38" fillId="0" borderId="9" xfId="0" applyNumberFormat="1" applyFont="1" applyBorder="1" applyAlignment="1">
      <alignment horizontal="center" vertical="top" shrinkToFit="1"/>
    </xf>
    <xf numFmtId="167" fontId="38" fillId="0" borderId="10" xfId="0" applyNumberFormat="1" applyFont="1" applyBorder="1" applyAlignment="1">
      <alignment horizontal="center" vertical="top" shrinkToFit="1"/>
    </xf>
    <xf numFmtId="164" fontId="35" fillId="0" borderId="8" xfId="0" applyNumberFormat="1" applyFont="1" applyBorder="1" applyAlignment="1">
      <alignment horizontal="center" vertical="top" wrapText="1"/>
    </xf>
    <xf numFmtId="164" fontId="35" fillId="0" borderId="9" xfId="0" applyNumberFormat="1" applyFont="1" applyBorder="1" applyAlignment="1">
      <alignment horizontal="center" vertical="top" wrapText="1"/>
    </xf>
    <xf numFmtId="164" fontId="35" fillId="0" borderId="10" xfId="0" applyNumberFormat="1" applyFont="1" applyBorder="1" applyAlignment="1">
      <alignment horizontal="center" vertical="top" wrapText="1"/>
    </xf>
    <xf numFmtId="164" fontId="38" fillId="0" borderId="8" xfId="0" applyNumberFormat="1" applyFont="1" applyBorder="1" applyAlignment="1">
      <alignment horizontal="center" vertical="top" shrinkToFit="1"/>
    </xf>
    <xf numFmtId="164" fontId="38" fillId="0" borderId="9" xfId="0" applyNumberFormat="1" applyFont="1" applyBorder="1" applyAlignment="1">
      <alignment horizontal="center" vertical="top" shrinkToFit="1"/>
    </xf>
    <xf numFmtId="164" fontId="38" fillId="0" borderId="10" xfId="0" applyNumberFormat="1" applyFont="1" applyBorder="1" applyAlignment="1">
      <alignment horizontal="center" vertical="top" shrinkToFit="1"/>
    </xf>
    <xf numFmtId="0" fontId="9" fillId="5" borderId="16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9" fillId="5" borderId="49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50" xfId="0" applyFont="1" applyFill="1" applyBorder="1" applyAlignment="1">
      <alignment horizontal="center"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5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4" fontId="2" fillId="2" borderId="19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5" fillId="5" borderId="40" xfId="0" applyFont="1" applyFill="1" applyBorder="1" applyAlignment="1">
      <alignment horizontal="center" vertical="center"/>
    </xf>
    <xf numFmtId="0" fontId="25" fillId="5" borderId="23" xfId="0" applyFont="1" applyFill="1" applyBorder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9" xfId="0" applyFont="1" applyBorder="1" applyAlignment="1">
      <alignment horizontal="center"/>
    </xf>
    <xf numFmtId="0" fontId="53" fillId="0" borderId="10" xfId="0" applyFont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5" borderId="9" xfId="0" applyFont="1" applyFill="1" applyBorder="1" applyAlignment="1">
      <alignment horizontal="center"/>
    </xf>
    <xf numFmtId="0" fontId="25" fillId="5" borderId="10" xfId="0" applyFont="1" applyFill="1" applyBorder="1" applyAlignment="1">
      <alignment horizontal="center"/>
    </xf>
    <xf numFmtId="0" fontId="25" fillId="5" borderId="42" xfId="0" applyFont="1" applyFill="1" applyBorder="1" applyAlignment="1">
      <alignment horizontal="center"/>
    </xf>
    <xf numFmtId="0" fontId="25" fillId="5" borderId="43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164" fontId="52" fillId="5" borderId="0" xfId="0" applyNumberFormat="1" applyFont="1" applyFill="1" applyAlignment="1">
      <alignment horizontal="center" wrapText="1"/>
    </xf>
    <xf numFmtId="164" fontId="52" fillId="5" borderId="0" xfId="0" applyNumberFormat="1" applyFont="1" applyFill="1" applyAlignment="1">
      <alignment horizontal="center" vertical="top" shrinkToFit="1"/>
    </xf>
    <xf numFmtId="0" fontId="25" fillId="0" borderId="25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2" fontId="24" fillId="2" borderId="8" xfId="0" applyNumberFormat="1" applyFont="1" applyFill="1" applyBorder="1" applyAlignment="1">
      <alignment horizontal="center"/>
    </xf>
    <xf numFmtId="2" fontId="24" fillId="2" borderId="22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7" fillId="0" borderId="48" xfId="0" applyFont="1" applyBorder="1" applyAlignment="1">
      <alignment horizontal="center" vertical="center" wrapText="1"/>
    </xf>
    <xf numFmtId="0" fontId="47" fillId="0" borderId="23" xfId="0" applyFont="1" applyBorder="1" applyAlignment="1">
      <alignment horizontal="center" vertical="center" wrapText="1"/>
    </xf>
    <xf numFmtId="0" fontId="24" fillId="2" borderId="49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24" fillId="2" borderId="27" xfId="0" applyFont="1" applyFill="1" applyBorder="1" applyAlignment="1">
      <alignment horizontal="center" vertical="center" wrapText="1"/>
    </xf>
    <xf numFmtId="0" fontId="47" fillId="5" borderId="40" xfId="0" applyFont="1" applyFill="1" applyBorder="1" applyAlignment="1">
      <alignment horizontal="center" vertical="center"/>
    </xf>
    <xf numFmtId="0" fontId="47" fillId="5" borderId="48" xfId="0" applyFont="1" applyFill="1" applyBorder="1" applyAlignment="1">
      <alignment horizontal="center" vertical="center"/>
    </xf>
    <xf numFmtId="0" fontId="47" fillId="5" borderId="2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12" xfId="0" applyFont="1" applyBorder="1" applyAlignment="1">
      <alignment horizontal="center" vertic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4" fillId="2" borderId="23" xfId="0" applyFont="1" applyFill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38" fillId="0" borderId="40" xfId="0" applyFont="1" applyBorder="1" applyAlignment="1">
      <alignment horizontal="center" vertical="center"/>
    </xf>
    <xf numFmtId="0" fontId="38" fillId="0" borderId="41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24" fillId="2" borderId="40" xfId="0" applyFont="1" applyFill="1" applyBorder="1" applyAlignment="1">
      <alignment horizontal="center" vertical="center" wrapText="1"/>
    </xf>
    <xf numFmtId="0" fontId="24" fillId="2" borderId="41" xfId="0" applyFont="1" applyFill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top" wrapText="1"/>
    </xf>
    <xf numFmtId="164" fontId="38" fillId="0" borderId="16" xfId="0" applyNumberFormat="1" applyFont="1" applyBorder="1" applyAlignment="1">
      <alignment horizontal="center" vertical="top" shrinkToFit="1"/>
    </xf>
    <xf numFmtId="164" fontId="38" fillId="0" borderId="17" xfId="0" applyNumberFormat="1" applyFont="1" applyBorder="1" applyAlignment="1">
      <alignment horizontal="center" vertical="top" shrinkToFit="1"/>
    </xf>
    <xf numFmtId="164" fontId="38" fillId="5" borderId="16" xfId="0" applyNumberFormat="1" applyFont="1" applyFill="1" applyBorder="1" applyAlignment="1">
      <alignment horizontal="center" vertical="top" shrinkToFit="1"/>
    </xf>
    <xf numFmtId="164" fontId="38" fillId="5" borderId="17" xfId="0" applyNumberFormat="1" applyFont="1" applyFill="1" applyBorder="1" applyAlignment="1">
      <alignment horizontal="center" vertical="top" shrinkToFit="1"/>
    </xf>
    <xf numFmtId="0" fontId="47" fillId="5" borderId="16" xfId="0" applyFont="1" applyFill="1" applyBorder="1" applyAlignment="1">
      <alignment vertical="center" wrapText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37" fillId="2" borderId="16" xfId="0" applyFont="1" applyFill="1" applyBorder="1" applyAlignment="1">
      <alignment horizontal="center" vertical="top" wrapText="1"/>
    </xf>
    <xf numFmtId="0" fontId="37" fillId="2" borderId="17" xfId="0" applyFont="1" applyFill="1" applyBorder="1" applyAlignment="1">
      <alignment horizontal="center" vertical="top" wrapText="1"/>
    </xf>
    <xf numFmtId="0" fontId="13" fillId="4" borderId="16" xfId="0" applyFont="1" applyFill="1" applyBorder="1" applyAlignment="1">
      <alignment horizontal="center" vertical="top" wrapText="1"/>
    </xf>
    <xf numFmtId="0" fontId="13" fillId="4" borderId="17" xfId="0" applyFont="1" applyFill="1" applyBorder="1" applyAlignment="1">
      <alignment horizontal="center" vertical="top" wrapText="1"/>
    </xf>
    <xf numFmtId="0" fontId="47" fillId="5" borderId="23" xfId="0" applyFont="1" applyFill="1" applyBorder="1" applyAlignment="1">
      <alignment horizontal="center" vertical="center" wrapText="1"/>
    </xf>
    <xf numFmtId="0" fontId="47" fillId="5" borderId="16" xfId="0" applyFont="1" applyFill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shrinkToFit="1"/>
    </xf>
    <xf numFmtId="0" fontId="49" fillId="0" borderId="16" xfId="0" applyFont="1" applyBorder="1" applyAlignment="1">
      <alignment horizontal="center" vertical="top" wrapText="1"/>
    </xf>
    <xf numFmtId="0" fontId="49" fillId="0" borderId="17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7" fillId="4" borderId="30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24" fillId="2" borderId="11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24" fillId="2" borderId="53" xfId="0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43" fillId="0" borderId="34" xfId="0" applyFont="1" applyBorder="1" applyAlignment="1">
      <alignment horizontal="center"/>
    </xf>
    <xf numFmtId="0" fontId="43" fillId="0" borderId="35" xfId="0" applyFont="1" applyBorder="1" applyAlignment="1">
      <alignment horizontal="center"/>
    </xf>
    <xf numFmtId="0" fontId="43" fillId="0" borderId="59" xfId="0" applyFont="1" applyBorder="1" applyAlignment="1">
      <alignment horizontal="center"/>
    </xf>
    <xf numFmtId="0" fontId="45" fillId="0" borderId="48" xfId="0" applyFont="1" applyBorder="1" applyAlignment="1">
      <alignment horizontal="center" vertical="center" wrapText="1"/>
    </xf>
    <xf numFmtId="0" fontId="45" fillId="0" borderId="6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3" fillId="5" borderId="49" xfId="0" applyFont="1" applyFill="1" applyBorder="1" applyAlignment="1">
      <alignment horizontal="center" vertical="center"/>
    </xf>
    <xf numFmtId="0" fontId="33" fillId="5" borderId="26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2" fontId="2" fillId="2" borderId="23" xfId="1" applyNumberFormat="1" applyFont="1" applyFill="1" applyBorder="1" applyAlignment="1">
      <alignment horizontal="center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37" fillId="2" borderId="52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17" fillId="5" borderId="54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9" fillId="2" borderId="10" xfId="0" applyFont="1" applyFill="1" applyBorder="1" applyAlignment="1">
      <alignment horizontal="center"/>
    </xf>
    <xf numFmtId="164" fontId="35" fillId="0" borderId="16" xfId="0" applyNumberFormat="1" applyFont="1" applyBorder="1" applyAlignment="1">
      <alignment horizontal="center" vertical="top" wrapText="1"/>
    </xf>
    <xf numFmtId="164" fontId="35" fillId="0" borderId="17" xfId="0" applyNumberFormat="1" applyFont="1" applyBorder="1" applyAlignment="1">
      <alignment horizontal="center" vertical="top" wrapText="1"/>
    </xf>
    <xf numFmtId="0" fontId="39" fillId="2" borderId="0" xfId="0" applyFont="1" applyFill="1" applyAlignment="1">
      <alignment horizontal="center" vertical="center"/>
    </xf>
    <xf numFmtId="0" fontId="39" fillId="2" borderId="12" xfId="0" applyFont="1" applyFill="1" applyBorder="1" applyAlignment="1">
      <alignment horizontal="center" vertical="center"/>
    </xf>
    <xf numFmtId="167" fontId="38" fillId="0" borderId="16" xfId="0" applyNumberFormat="1" applyFont="1" applyBorder="1" applyAlignment="1">
      <alignment horizontal="center" vertical="top" shrinkToFit="1"/>
    </xf>
    <xf numFmtId="167" fontId="38" fillId="0" borderId="17" xfId="0" applyNumberFormat="1" applyFont="1" applyBorder="1" applyAlignment="1">
      <alignment horizontal="center" vertical="top" shrinkToFit="1"/>
    </xf>
    <xf numFmtId="0" fontId="9" fillId="5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2" fontId="25" fillId="0" borderId="16" xfId="0" applyNumberFormat="1" applyFont="1" applyBorder="1" applyAlignment="1">
      <alignment horizontal="center"/>
    </xf>
    <xf numFmtId="14" fontId="25" fillId="0" borderId="16" xfId="0" quotePrefix="1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5" fillId="5" borderId="38" xfId="0" applyNumberFormat="1" applyFont="1" applyFill="1" applyBorder="1" applyAlignment="1">
      <alignment horizontal="center"/>
    </xf>
    <xf numFmtId="14" fontId="25" fillId="5" borderId="38" xfId="0" quotePrefix="1" applyNumberFormat="1" applyFont="1" applyFill="1" applyBorder="1" applyAlignment="1">
      <alignment horizontal="center"/>
    </xf>
    <xf numFmtId="0" fontId="4" fillId="5" borderId="52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/>
    </xf>
    <xf numFmtId="0" fontId="24" fillId="14" borderId="16" xfId="0" applyFont="1" applyFill="1" applyBorder="1" applyAlignment="1">
      <alignment horizontal="center"/>
    </xf>
    <xf numFmtId="0" fontId="24" fillId="4" borderId="23" xfId="0" applyFont="1" applyFill="1" applyBorder="1" applyAlignment="1">
      <alignment horizontal="center"/>
    </xf>
    <xf numFmtId="0" fontId="33" fillId="5" borderId="54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48" fillId="5" borderId="49" xfId="0" applyFont="1" applyFill="1" applyBorder="1" applyAlignment="1">
      <alignment horizontal="center" vertical="center"/>
    </xf>
    <xf numFmtId="0" fontId="48" fillId="5" borderId="26" xfId="0" applyFont="1" applyFill="1" applyBorder="1" applyAlignment="1">
      <alignment horizontal="center" vertical="center"/>
    </xf>
    <xf numFmtId="0" fontId="48" fillId="5" borderId="27" xfId="0" applyFont="1" applyFill="1" applyBorder="1" applyAlignment="1">
      <alignment horizontal="center" vertical="center"/>
    </xf>
    <xf numFmtId="0" fontId="24" fillId="14" borderId="8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10" xfId="0" applyFont="1" applyFill="1" applyBorder="1" applyAlignment="1">
      <alignment horizontal="center" vertical="center" wrapText="1"/>
    </xf>
    <xf numFmtId="0" fontId="4" fillId="5" borderId="26" xfId="0" applyFont="1" applyFill="1" applyBorder="1" applyAlignment="1">
      <alignment horizontal="center" vertical="center"/>
    </xf>
    <xf numFmtId="0" fontId="4" fillId="5" borderId="19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/>
    </xf>
    <xf numFmtId="0" fontId="24" fillId="2" borderId="9" xfId="0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57" fillId="2" borderId="52" xfId="0" applyFont="1" applyFill="1" applyBorder="1" applyAlignment="1">
      <alignment horizontal="center" vertical="center" wrapText="1"/>
    </xf>
    <xf numFmtId="0" fontId="57" fillId="2" borderId="19" xfId="0" applyFont="1" applyFill="1" applyBorder="1" applyAlignment="1">
      <alignment horizontal="center" vertical="center" wrapText="1"/>
    </xf>
    <xf numFmtId="0" fontId="57" fillId="2" borderId="20" xfId="0" applyFont="1" applyFill="1" applyBorder="1" applyAlignment="1">
      <alignment horizontal="center" vertical="center" wrapText="1"/>
    </xf>
    <xf numFmtId="0" fontId="57" fillId="4" borderId="16" xfId="0" applyFont="1" applyFill="1" applyBorder="1" applyAlignment="1">
      <alignment horizontal="center" vertical="center" wrapText="1"/>
    </xf>
    <xf numFmtId="0" fontId="57" fillId="4" borderId="1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/>
    </xf>
    <xf numFmtId="0" fontId="32" fillId="5" borderId="50" xfId="0" applyFont="1" applyFill="1" applyBorder="1" applyAlignment="1">
      <alignment horizontal="center" vertical="center"/>
    </xf>
    <xf numFmtId="0" fontId="32" fillId="5" borderId="52" xfId="0" applyFont="1" applyFill="1" applyBorder="1" applyAlignment="1">
      <alignment horizontal="center" vertical="center"/>
    </xf>
    <xf numFmtId="0" fontId="32" fillId="5" borderId="53" xfId="0" applyFont="1" applyFill="1" applyBorder="1" applyAlignment="1">
      <alignment horizontal="center" vertical="center"/>
    </xf>
    <xf numFmtId="0" fontId="32" fillId="5" borderId="16" xfId="0" applyFont="1" applyFill="1" applyBorder="1" applyAlignment="1">
      <alignment horizontal="center" vertical="center"/>
    </xf>
    <xf numFmtId="0" fontId="32" fillId="5" borderId="49" xfId="0" applyFont="1" applyFill="1" applyBorder="1" applyAlignment="1">
      <alignment horizontal="center" vertical="center" wrapText="1"/>
    </xf>
    <xf numFmtId="0" fontId="32" fillId="5" borderId="50" xfId="0" applyFont="1" applyFill="1" applyBorder="1" applyAlignment="1">
      <alignment horizontal="center" vertical="center" wrapText="1"/>
    </xf>
    <xf numFmtId="0" fontId="32" fillId="5" borderId="51" xfId="0" applyFont="1" applyFill="1" applyBorder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32" fillId="5" borderId="52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30" fillId="5" borderId="51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30" fillId="5" borderId="30" xfId="0" applyFont="1" applyFill="1" applyBorder="1" applyAlignment="1">
      <alignment horizontal="center" vertical="center"/>
    </xf>
    <xf numFmtId="0" fontId="38" fillId="0" borderId="49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8" fillId="0" borderId="27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9" fontId="63" fillId="5" borderId="5" xfId="0" applyNumberFormat="1" applyFont="1" applyFill="1" applyBorder="1" applyAlignment="1">
      <alignment horizontal="center" vertical="center" wrapText="1"/>
    </xf>
    <xf numFmtId="9" fontId="63" fillId="5" borderId="4" xfId="0" applyNumberFormat="1" applyFont="1" applyFill="1" applyBorder="1" applyAlignment="1">
      <alignment horizontal="center" vertical="center" wrapText="1"/>
    </xf>
    <xf numFmtId="9" fontId="63" fillId="5" borderId="6" xfId="0" applyNumberFormat="1" applyFont="1" applyFill="1" applyBorder="1" applyAlignment="1">
      <alignment horizontal="center" vertical="center" wrapText="1"/>
    </xf>
    <xf numFmtId="9" fontId="63" fillId="5" borderId="11" xfId="0" applyNumberFormat="1" applyFont="1" applyFill="1" applyBorder="1" applyAlignment="1">
      <alignment horizontal="center" vertical="center" wrapText="1"/>
    </xf>
    <xf numFmtId="9" fontId="63" fillId="5" borderId="0" xfId="0" applyNumberFormat="1" applyFont="1" applyFill="1" applyAlignment="1">
      <alignment horizontal="center" vertical="center" wrapText="1"/>
    </xf>
    <xf numFmtId="9" fontId="63" fillId="5" borderId="12" xfId="0" applyNumberFormat="1" applyFont="1" applyFill="1" applyBorder="1" applyAlignment="1">
      <alignment horizontal="center" vertical="center" wrapText="1"/>
    </xf>
    <xf numFmtId="9" fontId="63" fillId="5" borderId="31" xfId="0" applyNumberFormat="1" applyFont="1" applyFill="1" applyBorder="1" applyAlignment="1">
      <alignment horizontal="center" vertical="center" wrapText="1"/>
    </xf>
    <xf numFmtId="9" fontId="63" fillId="5" borderId="32" xfId="0" applyNumberFormat="1" applyFont="1" applyFill="1" applyBorder="1" applyAlignment="1">
      <alignment horizontal="center" vertical="center" wrapText="1"/>
    </xf>
    <xf numFmtId="9" fontId="63" fillId="5" borderId="33" xfId="0" applyNumberFormat="1" applyFont="1" applyFill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24" fillId="2" borderId="43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0" fontId="61" fillId="5" borderId="31" xfId="0" applyFont="1" applyFill="1" applyBorder="1" applyAlignment="1">
      <alignment horizontal="center"/>
    </xf>
    <xf numFmtId="0" fontId="61" fillId="5" borderId="32" xfId="0" applyFont="1" applyFill="1" applyBorder="1" applyAlignment="1">
      <alignment horizontal="center"/>
    </xf>
    <xf numFmtId="0" fontId="61" fillId="5" borderId="33" xfId="0" applyFont="1" applyFill="1" applyBorder="1" applyAlignment="1">
      <alignment horizontal="center"/>
    </xf>
    <xf numFmtId="0" fontId="16" fillId="0" borderId="5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5" fillId="0" borderId="49" xfId="0" applyFont="1" applyBorder="1" applyAlignment="1">
      <alignment horizontal="center" vertical="top" wrapText="1"/>
    </xf>
    <xf numFmtId="0" fontId="35" fillId="0" borderId="26" xfId="0" applyFont="1" applyBorder="1" applyAlignment="1">
      <alignment horizontal="center" vertical="top" wrapText="1"/>
    </xf>
    <xf numFmtId="0" fontId="35" fillId="0" borderId="27" xfId="0" applyFont="1" applyBorder="1" applyAlignment="1">
      <alignment horizontal="center" vertical="top" wrapText="1"/>
    </xf>
    <xf numFmtId="0" fontId="35" fillId="0" borderId="52" xfId="0" applyFont="1" applyBorder="1" applyAlignment="1">
      <alignment horizontal="center" vertical="top" wrapText="1"/>
    </xf>
    <xf numFmtId="0" fontId="35" fillId="0" borderId="19" xfId="0" applyFont="1" applyBorder="1" applyAlignment="1">
      <alignment horizontal="center" vertical="top" wrapText="1"/>
    </xf>
    <xf numFmtId="0" fontId="35" fillId="0" borderId="20" xfId="0" applyFont="1" applyBorder="1" applyAlignment="1">
      <alignment horizontal="center" vertical="top" wrapText="1"/>
    </xf>
    <xf numFmtId="0" fontId="35" fillId="0" borderId="9" xfId="0" applyFont="1" applyBorder="1" applyAlignment="1">
      <alignment horizontal="center" vertical="top" wrapText="1"/>
    </xf>
    <xf numFmtId="0" fontId="35" fillId="0" borderId="10" xfId="0" applyFont="1" applyBorder="1" applyAlignment="1">
      <alignment horizontal="center" vertical="top" wrapText="1"/>
    </xf>
    <xf numFmtId="0" fontId="25" fillId="0" borderId="40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36" fillId="0" borderId="16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2" fontId="38" fillId="5" borderId="16" xfId="0" applyNumberFormat="1" applyFont="1" applyFill="1" applyBorder="1" applyAlignment="1">
      <alignment horizontal="center" vertical="center" shrinkToFit="1"/>
    </xf>
    <xf numFmtId="164" fontId="38" fillId="5" borderId="16" xfId="0" applyNumberFormat="1" applyFont="1" applyFill="1" applyBorder="1" applyAlignment="1">
      <alignment horizontal="center" vertical="center" shrinkToFit="1"/>
    </xf>
    <xf numFmtId="164" fontId="38" fillId="5" borderId="17" xfId="0" applyNumberFormat="1" applyFont="1" applyFill="1" applyBorder="1" applyAlignment="1">
      <alignment horizontal="center" vertical="center" shrinkToFit="1"/>
    </xf>
    <xf numFmtId="2" fontId="38" fillId="5" borderId="17" xfId="0" applyNumberFormat="1" applyFont="1" applyFill="1" applyBorder="1" applyAlignment="1">
      <alignment horizontal="center" vertical="center" shrinkToFit="1"/>
    </xf>
    <xf numFmtId="10" fontId="38" fillId="0" borderId="16" xfId="0" applyNumberFormat="1" applyFont="1" applyBorder="1" applyAlignment="1">
      <alignment horizontal="center" vertical="center" shrinkToFit="1"/>
    </xf>
    <xf numFmtId="10" fontId="38" fillId="0" borderId="17" xfId="0" applyNumberFormat="1" applyFont="1" applyBorder="1" applyAlignment="1">
      <alignment horizontal="center" vertical="center" shrinkToFit="1"/>
    </xf>
    <xf numFmtId="0" fontId="37" fillId="2" borderId="2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2" fontId="38" fillId="0" borderId="16" xfId="0" applyNumberFormat="1" applyFont="1" applyBorder="1" applyAlignment="1">
      <alignment horizontal="center" vertical="center" shrinkToFit="1"/>
    </xf>
    <xf numFmtId="2" fontId="38" fillId="0" borderId="17" xfId="0" applyNumberFormat="1" applyFont="1" applyBorder="1" applyAlignment="1">
      <alignment horizontal="center" vertical="center" shrinkToFit="1"/>
    </xf>
    <xf numFmtId="0" fontId="24" fillId="4" borderId="16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66" fillId="0" borderId="0" xfId="0" applyFont="1" applyAlignment="1">
      <alignment horizontal="center" wrapText="1"/>
    </xf>
    <xf numFmtId="0" fontId="65" fillId="0" borderId="0" xfId="8" applyAlignment="1">
      <alignment horizontal="center"/>
    </xf>
    <xf numFmtId="0" fontId="13" fillId="15" borderId="49" xfId="0" applyFont="1" applyFill="1" applyBorder="1" applyAlignment="1">
      <alignment horizontal="center"/>
    </xf>
    <xf numFmtId="0" fontId="13" fillId="15" borderId="50" xfId="0" applyFont="1" applyFill="1" applyBorder="1" applyAlignment="1">
      <alignment horizontal="center"/>
    </xf>
    <xf numFmtId="0" fontId="13" fillId="15" borderId="26" xfId="0" applyFont="1" applyFill="1" applyBorder="1" applyAlignment="1">
      <alignment horizontal="center"/>
    </xf>
  </cellXfs>
  <cellStyles count="9">
    <cellStyle name="Comma" xfId="1" builtinId="3"/>
    <cellStyle name="Hyperlink" xfId="8" builtinId="8"/>
    <cellStyle name="Normal" xfId="0" builtinId="0"/>
    <cellStyle name="Normal 2" xfId="4" xr:uid="{2F74E0DA-F708-45CD-8F9D-49186CCF6C18}"/>
    <cellStyle name="Normal 2 2" xfId="7" xr:uid="{8218BF8D-DB90-4DD6-A40E-3CB5691C0060}"/>
    <cellStyle name="Percent" xfId="2" builtinId="5"/>
    <cellStyle name="Percent 2" xfId="3" xr:uid="{A4DA4E11-D5C4-485D-AB93-CA4696A59617}"/>
    <cellStyle name="Percent 2 2" xfId="6" xr:uid="{F3D1BD44-73A0-4777-B914-073BF4411B91}"/>
    <cellStyle name="Percent 2 4" xfId="5" xr:uid="{A86841B8-C878-449C-BE0C-B3D614BACA7E}"/>
  </cellStyles>
  <dxfs count="117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283368</xdr:colOff>
      <xdr:row>22</xdr:row>
      <xdr:rowOff>62864</xdr:rowOff>
    </xdr:from>
    <xdr:to>
      <xdr:col>23</xdr:col>
      <xdr:colOff>462438</xdr:colOff>
      <xdr:row>24</xdr:row>
      <xdr:rowOff>139065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6B325BB-59B5-4E1F-9B20-9410E0ABF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4368" y="4463414"/>
          <a:ext cx="2922270" cy="4572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F17FE73-4808-412C-8E1F-74A702702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4150" y="361949"/>
          <a:ext cx="34194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677F933F-F1BC-46BC-B719-2E4F25E7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87626" y="323850"/>
          <a:ext cx="27908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1491EE4-C62C-456D-8933-07651F648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8D7D524-973B-4D78-B80B-FC6EB91BA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2A15CA3-3361-4AFE-A5AB-333A096EA348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B6CCAE88-B15F-E0D5-6113-BB2FDC075AE8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7DF156DA-2D3C-B271-F87C-38E7CB6157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42A6FBF4-D7BB-3BF8-BCCF-A216E84EB44F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FCB3393-DC59-4CAE-A0E6-15F542F56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sofracademy.com/current-sofr-rates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F5CC9-954F-45FC-9E73-92ECA9331D6D}">
  <sheetPr published="0" codeName="Sheet1">
    <tabColor rgb="FFFF0000"/>
    <pageSetUpPr fitToPage="1"/>
  </sheetPr>
  <dimension ref="B2:AA56"/>
  <sheetViews>
    <sheetView tabSelected="1" topLeftCell="A3" zoomScale="80" zoomScaleNormal="80" workbookViewId="0">
      <selection activeCell="B6" sqref="B6"/>
    </sheetView>
  </sheetViews>
  <sheetFormatPr defaultRowHeight="15" x14ac:dyDescent="0.25"/>
  <cols>
    <col min="1" max="1" width="2.5703125" customWidth="1"/>
    <col min="3" max="3" width="12.85546875" customWidth="1"/>
    <col min="4" max="4" width="12.5703125" customWidth="1"/>
    <col min="5" max="5" width="12.28515625" customWidth="1"/>
    <col min="6" max="6" width="2.7109375" customWidth="1"/>
    <col min="9" max="9" width="25.5703125" customWidth="1"/>
    <col min="10" max="18" width="8.7109375" customWidth="1"/>
    <col min="19" max="19" width="2.7109375" customWidth="1"/>
    <col min="21" max="21" width="10.28515625" customWidth="1"/>
    <col min="22" max="23" width="10.85546875" customWidth="1"/>
    <col min="24" max="24" width="12.140625" customWidth="1"/>
  </cols>
  <sheetData>
    <row r="2" spans="2:24" ht="15.75" thickBot="1" x14ac:dyDescent="0.3"/>
    <row r="3" spans="2:24" ht="19.5" thickBot="1" x14ac:dyDescent="0.3">
      <c r="B3" s="585" t="s">
        <v>0</v>
      </c>
      <c r="C3" s="586"/>
      <c r="D3" s="586"/>
      <c r="E3" s="587"/>
      <c r="F3" s="1"/>
      <c r="G3" s="588" t="s">
        <v>1</v>
      </c>
      <c r="H3" s="589"/>
      <c r="I3" s="589"/>
      <c r="J3" s="589"/>
      <c r="K3" s="589"/>
      <c r="L3" s="589"/>
      <c r="M3" s="589"/>
      <c r="N3" s="589"/>
      <c r="O3" s="589"/>
      <c r="P3" s="589"/>
      <c r="Q3" s="589"/>
      <c r="R3" s="590"/>
      <c r="S3" s="1"/>
      <c r="T3" s="567" t="s">
        <v>2</v>
      </c>
      <c r="U3" s="568"/>
      <c r="V3" s="568"/>
      <c r="W3" s="568"/>
      <c r="X3" s="569"/>
    </row>
    <row r="4" spans="2:24" ht="15.75" thickBot="1" x14ac:dyDescent="0.3">
      <c r="B4" s="2" t="s">
        <v>3</v>
      </c>
      <c r="C4" s="594" t="str">
        <f>TEXT(Control!$B$1,"MM/DD/YYYY")&amp;" "&amp;Control!B2</f>
        <v>05/01/2025 B</v>
      </c>
      <c r="D4" s="595"/>
      <c r="E4" s="596"/>
      <c r="F4" s="3"/>
      <c r="G4" s="591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3"/>
      <c r="S4" s="3"/>
      <c r="T4" s="4"/>
      <c r="U4" s="5"/>
      <c r="V4" s="5"/>
      <c r="W4" s="5"/>
      <c r="X4" s="6"/>
    </row>
    <row r="5" spans="2:24" ht="15.75" thickBot="1" x14ac:dyDescent="0.3">
      <c r="B5" s="7" t="s">
        <v>4</v>
      </c>
      <c r="C5" s="7" t="s">
        <v>5</v>
      </c>
      <c r="D5" s="7" t="s">
        <v>6</v>
      </c>
      <c r="E5" s="7" t="s">
        <v>7</v>
      </c>
      <c r="F5" s="3"/>
      <c r="G5" s="597" t="s">
        <v>8</v>
      </c>
      <c r="H5" s="598"/>
      <c r="I5" s="598"/>
      <c r="J5" s="598"/>
      <c r="K5" s="598"/>
      <c r="L5" s="598"/>
      <c r="M5" s="598"/>
      <c r="N5" s="598"/>
      <c r="O5" s="598"/>
      <c r="P5" s="598"/>
      <c r="Q5" s="598"/>
      <c r="R5" s="599"/>
      <c r="S5" s="3"/>
      <c r="T5" s="600" t="s">
        <v>9</v>
      </c>
      <c r="U5" s="601"/>
      <c r="V5" s="602"/>
      <c r="W5" s="603">
        <v>103</v>
      </c>
      <c r="X5" s="604"/>
    </row>
    <row r="6" spans="2:24" ht="15.75" thickBot="1" x14ac:dyDescent="0.3">
      <c r="B6" s="8">
        <f>'Flex Supreme Pricer'!A11-0.001</f>
        <v>6.3739999999999997</v>
      </c>
      <c r="C6" s="9">
        <f>'Flex Supreme Pricer'!J11</f>
        <v>98.1875</v>
      </c>
      <c r="D6" s="9">
        <f>'Flex Supreme Pricer'!K11</f>
        <v>97.9375</v>
      </c>
      <c r="E6" s="10">
        <f>'Flex Supreme Pricer'!L11</f>
        <v>97.9375</v>
      </c>
      <c r="F6" s="11"/>
      <c r="G6" s="12" t="s">
        <v>10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4"/>
      <c r="S6" s="11"/>
      <c r="T6" s="573" t="s">
        <v>11</v>
      </c>
      <c r="U6" s="574"/>
      <c r="V6" s="574"/>
      <c r="W6" s="574"/>
      <c r="X6" s="575"/>
    </row>
    <row r="7" spans="2:24" s="19" customFormat="1" ht="15.75" customHeight="1" thickBot="1" x14ac:dyDescent="0.3">
      <c r="B7" s="8">
        <f>'Flex Supreme Pricer'!A12-0.001</f>
        <v>6.4989999999999997</v>
      </c>
      <c r="C7" s="9">
        <f>'Flex Supreme Pricer'!J12</f>
        <v>98.8125</v>
      </c>
      <c r="D7" s="9">
        <f>'Flex Supreme Pricer'!K12</f>
        <v>98.5625</v>
      </c>
      <c r="E7" s="10">
        <f>'Flex Supreme Pricer'!L12</f>
        <v>98.5625</v>
      </c>
      <c r="F7" s="15"/>
      <c r="G7" s="576" t="s">
        <v>12</v>
      </c>
      <c r="H7" s="577"/>
      <c r="I7" s="578"/>
      <c r="J7" s="16" t="s">
        <v>13</v>
      </c>
      <c r="K7" s="17">
        <v>0.55000000000000004</v>
      </c>
      <c r="L7" s="17">
        <v>0.6</v>
      </c>
      <c r="M7" s="17">
        <v>0.65</v>
      </c>
      <c r="N7" s="17">
        <v>0.7</v>
      </c>
      <c r="O7" s="17">
        <v>0.75</v>
      </c>
      <c r="P7" s="17">
        <v>0.8</v>
      </c>
      <c r="Q7" s="17">
        <v>0.85</v>
      </c>
      <c r="R7" s="18">
        <v>0.9</v>
      </c>
      <c r="S7" s="15"/>
      <c r="T7" s="579" t="s">
        <v>14</v>
      </c>
      <c r="U7" s="580"/>
      <c r="V7" s="580"/>
      <c r="W7" s="580"/>
      <c r="X7" s="581"/>
    </row>
    <row r="8" spans="2:24" ht="15.75" customHeight="1" thickBot="1" x14ac:dyDescent="0.3">
      <c r="B8" s="8">
        <f>'Flex Supreme Pricer'!A13-0.001</f>
        <v>6.6239999999999997</v>
      </c>
      <c r="C8" s="9">
        <f>'Flex Supreme Pricer'!J13</f>
        <v>99.375</v>
      </c>
      <c r="D8" s="9">
        <f>'Flex Supreme Pricer'!K13</f>
        <v>99.125</v>
      </c>
      <c r="E8" s="10">
        <f>'Flex Supreme Pricer'!L13</f>
        <v>99.125</v>
      </c>
      <c r="F8" s="11"/>
      <c r="G8" s="582" t="s">
        <v>15</v>
      </c>
      <c r="H8" s="583"/>
      <c r="I8" s="583"/>
      <c r="J8" s="583"/>
      <c r="K8" s="583"/>
      <c r="L8" s="583"/>
      <c r="M8" s="583"/>
      <c r="N8" s="583"/>
      <c r="O8" s="583"/>
      <c r="P8" s="583"/>
      <c r="Q8" s="583"/>
      <c r="R8" s="584"/>
      <c r="S8" s="11"/>
      <c r="T8" s="547" t="s">
        <v>16</v>
      </c>
      <c r="U8" s="548"/>
      <c r="V8" s="548"/>
      <c r="W8" s="548"/>
      <c r="X8" s="566"/>
    </row>
    <row r="9" spans="2:24" ht="15" customHeight="1" thickBot="1" x14ac:dyDescent="0.3">
      <c r="B9" s="8">
        <f>'Flex Supreme Pricer'!A14-0.001</f>
        <v>6.7489999999999997</v>
      </c>
      <c r="C9" s="9">
        <f>'Flex Supreme Pricer'!J14</f>
        <v>99.9375</v>
      </c>
      <c r="D9" s="9">
        <f>'Flex Supreme Pricer'!K14</f>
        <v>99.6875</v>
      </c>
      <c r="E9" s="10">
        <f>'Flex Supreme Pricer'!L14</f>
        <v>99.6875</v>
      </c>
      <c r="F9" s="11"/>
      <c r="G9" s="545" t="s">
        <v>17</v>
      </c>
      <c r="H9" s="546"/>
      <c r="I9" s="546"/>
      <c r="J9" s="20">
        <v>0.75</v>
      </c>
      <c r="K9" s="20">
        <v>0.75</v>
      </c>
      <c r="L9" s="20">
        <v>0.75</v>
      </c>
      <c r="M9" s="20">
        <v>0.625</v>
      </c>
      <c r="N9" s="20">
        <v>0.375</v>
      </c>
      <c r="O9" s="20">
        <v>0.25</v>
      </c>
      <c r="P9" s="21">
        <v>-0.25</v>
      </c>
      <c r="Q9" s="22" t="s">
        <v>18</v>
      </c>
      <c r="R9" s="23" t="s">
        <v>18</v>
      </c>
      <c r="S9" s="11"/>
      <c r="T9" s="547" t="s">
        <v>19</v>
      </c>
      <c r="U9" s="548"/>
      <c r="V9" s="548"/>
      <c r="W9" s="548"/>
      <c r="X9" s="566"/>
    </row>
    <row r="10" spans="2:24" ht="15.75" thickBot="1" x14ac:dyDescent="0.3">
      <c r="B10" s="8">
        <f>'Flex Supreme Pricer'!A15-0.001</f>
        <v>6.8739999999999997</v>
      </c>
      <c r="C10" s="9">
        <f>'Flex Supreme Pricer'!J15</f>
        <v>100.5</v>
      </c>
      <c r="D10" s="9">
        <f>'Flex Supreme Pricer'!K15</f>
        <v>100.25</v>
      </c>
      <c r="E10" s="10">
        <f>'Flex Supreme Pricer'!L15</f>
        <v>100.25</v>
      </c>
      <c r="F10" s="11"/>
      <c r="G10" s="545" t="s">
        <v>20</v>
      </c>
      <c r="H10" s="546"/>
      <c r="I10" s="546"/>
      <c r="J10" s="20">
        <v>0.75</v>
      </c>
      <c r="K10" s="20">
        <v>0.75</v>
      </c>
      <c r="L10" s="20">
        <v>0.75</v>
      </c>
      <c r="M10" s="20">
        <v>0.625</v>
      </c>
      <c r="N10" s="20">
        <v>0.375</v>
      </c>
      <c r="O10" s="20">
        <v>0.25</v>
      </c>
      <c r="P10" s="24">
        <v>-0.25</v>
      </c>
      <c r="Q10" s="22" t="s">
        <v>18</v>
      </c>
      <c r="R10" s="23" t="s">
        <v>18</v>
      </c>
      <c r="S10" s="11"/>
      <c r="T10" s="547"/>
      <c r="U10" s="548"/>
      <c r="V10" s="548"/>
      <c r="W10" s="548"/>
      <c r="X10" s="566"/>
    </row>
    <row r="11" spans="2:24" ht="15.75" thickBot="1" x14ac:dyDescent="0.3">
      <c r="B11" s="8">
        <f>'Flex Supreme Pricer'!A16-0.001</f>
        <v>6.9989999999999997</v>
      </c>
      <c r="C11" s="9">
        <f>'Flex Supreme Pricer'!J16</f>
        <v>101</v>
      </c>
      <c r="D11" s="9">
        <f>'Flex Supreme Pricer'!K16</f>
        <v>100.75</v>
      </c>
      <c r="E11" s="10">
        <f>'Flex Supreme Pricer'!L16</f>
        <v>100.75</v>
      </c>
      <c r="F11" s="11"/>
      <c r="G11" s="545" t="s">
        <v>21</v>
      </c>
      <c r="H11" s="546"/>
      <c r="I11" s="546"/>
      <c r="J11" s="20">
        <v>0.625</v>
      </c>
      <c r="K11" s="20">
        <v>0.625</v>
      </c>
      <c r="L11" s="20">
        <v>0.625</v>
      </c>
      <c r="M11" s="20">
        <v>0.5</v>
      </c>
      <c r="N11" s="20">
        <v>0.25</v>
      </c>
      <c r="O11" s="20">
        <v>-0.125</v>
      </c>
      <c r="P11" s="24">
        <v>-0.5</v>
      </c>
      <c r="Q11" s="22" t="s">
        <v>18</v>
      </c>
      <c r="R11" s="23" t="s">
        <v>18</v>
      </c>
      <c r="S11" s="11"/>
      <c r="T11" s="567" t="s">
        <v>22</v>
      </c>
      <c r="U11" s="568"/>
      <c r="V11" s="568"/>
      <c r="W11" s="568"/>
      <c r="X11" s="569"/>
    </row>
    <row r="12" spans="2:24" ht="15.75" thickBot="1" x14ac:dyDescent="0.3">
      <c r="B12" s="8">
        <f>'Flex Supreme Pricer'!A17-0.001</f>
        <v>7.1239999999999997</v>
      </c>
      <c r="C12" s="9">
        <f>'Flex Supreme Pricer'!J17</f>
        <v>101.5</v>
      </c>
      <c r="D12" s="9">
        <f>'Flex Supreme Pricer'!K17</f>
        <v>101.25</v>
      </c>
      <c r="E12" s="10">
        <f>'Flex Supreme Pricer'!L17</f>
        <v>101.25</v>
      </c>
      <c r="F12" s="11"/>
      <c r="G12" s="545" t="s">
        <v>23</v>
      </c>
      <c r="H12" s="546"/>
      <c r="I12" s="546"/>
      <c r="J12" s="20">
        <v>0.5</v>
      </c>
      <c r="K12" s="20">
        <v>0.375</v>
      </c>
      <c r="L12" s="20">
        <v>0.375</v>
      </c>
      <c r="M12" s="20">
        <v>0.25</v>
      </c>
      <c r="N12" s="20">
        <v>0.25</v>
      </c>
      <c r="O12" s="20">
        <v>-0.25</v>
      </c>
      <c r="P12" s="24">
        <v>-0.75</v>
      </c>
      <c r="Q12" s="22" t="s">
        <v>18</v>
      </c>
      <c r="R12" s="23" t="s">
        <v>18</v>
      </c>
      <c r="S12" s="11"/>
      <c r="T12" s="570" t="s">
        <v>24</v>
      </c>
      <c r="U12" s="571"/>
      <c r="V12" s="571"/>
      <c r="W12" s="571"/>
      <c r="X12" s="572"/>
    </row>
    <row r="13" spans="2:24" ht="15.75" thickBot="1" x14ac:dyDescent="0.3">
      <c r="B13" s="8">
        <f>'Flex Supreme Pricer'!A18-0.001</f>
        <v>7.2489999999999997</v>
      </c>
      <c r="C13" s="9">
        <f>'Flex Supreme Pricer'!J18</f>
        <v>102</v>
      </c>
      <c r="D13" s="9">
        <f>'Flex Supreme Pricer'!K18</f>
        <v>101.75</v>
      </c>
      <c r="E13" s="10">
        <f>'Flex Supreme Pricer'!L18</f>
        <v>101.75</v>
      </c>
      <c r="F13" s="11"/>
      <c r="G13" s="545" t="s">
        <v>25</v>
      </c>
      <c r="H13" s="546"/>
      <c r="I13" s="546"/>
      <c r="J13" s="20">
        <v>0</v>
      </c>
      <c r="K13" s="20">
        <v>0</v>
      </c>
      <c r="L13" s="20">
        <v>0</v>
      </c>
      <c r="M13" s="20">
        <v>0</v>
      </c>
      <c r="N13" s="20">
        <v>-0.625</v>
      </c>
      <c r="O13" s="20">
        <v>-1</v>
      </c>
      <c r="P13" s="24">
        <v>-2</v>
      </c>
      <c r="Q13" s="22" t="s">
        <v>18</v>
      </c>
      <c r="R13" s="23" t="s">
        <v>18</v>
      </c>
      <c r="S13" s="11"/>
      <c r="T13" s="547" t="s">
        <v>26</v>
      </c>
      <c r="U13" s="548"/>
      <c r="V13" s="549"/>
      <c r="W13" s="561">
        <v>6.25E-2</v>
      </c>
      <c r="X13" s="562"/>
    </row>
    <row r="14" spans="2:24" ht="15.75" thickBot="1" x14ac:dyDescent="0.3">
      <c r="B14" s="8">
        <f>'Flex Supreme Pricer'!A19-0.001</f>
        <v>7.3739999999999997</v>
      </c>
      <c r="C14" s="9">
        <f>'Flex Supreme Pricer'!J19</f>
        <v>102.5</v>
      </c>
      <c r="D14" s="9">
        <f>'Flex Supreme Pricer'!K19</f>
        <v>102.25</v>
      </c>
      <c r="E14" s="10">
        <f>'Flex Supreme Pricer'!L19</f>
        <v>102.25</v>
      </c>
      <c r="F14" s="11"/>
      <c r="G14" s="545" t="s">
        <v>27</v>
      </c>
      <c r="H14" s="546"/>
      <c r="I14" s="546"/>
      <c r="J14" s="25">
        <v>-0.625</v>
      </c>
      <c r="K14" s="25">
        <v>-0.625</v>
      </c>
      <c r="L14" s="25">
        <v>-0.625</v>
      </c>
      <c r="M14" s="25">
        <v>-0.625</v>
      </c>
      <c r="N14" s="25">
        <v>-1.375</v>
      </c>
      <c r="O14" s="25">
        <v>-2.5</v>
      </c>
      <c r="P14" s="25">
        <v>-2.75</v>
      </c>
      <c r="Q14" s="22" t="s">
        <v>18</v>
      </c>
      <c r="R14" s="23" t="s">
        <v>18</v>
      </c>
      <c r="S14" s="11"/>
      <c r="T14" s="547" t="s">
        <v>28</v>
      </c>
      <c r="U14" s="548"/>
      <c r="V14" s="549"/>
      <c r="W14" s="561">
        <v>0</v>
      </c>
      <c r="X14" s="562"/>
    </row>
    <row r="15" spans="2:24" ht="15.75" thickBot="1" x14ac:dyDescent="0.3">
      <c r="B15" s="8">
        <f>'Flex Supreme Pricer'!A20-0.001</f>
        <v>7.4989999999999997</v>
      </c>
      <c r="C15" s="9">
        <f>'Flex Supreme Pricer'!J20</f>
        <v>102.875</v>
      </c>
      <c r="D15" s="9">
        <f>'Flex Supreme Pricer'!K20</f>
        <v>102.625</v>
      </c>
      <c r="E15" s="10">
        <f>'Flex Supreme Pricer'!L20</f>
        <v>102.625</v>
      </c>
      <c r="F15" s="11"/>
      <c r="G15" s="555" t="s">
        <v>29</v>
      </c>
      <c r="H15" s="556"/>
      <c r="I15" s="556"/>
      <c r="J15" s="556"/>
      <c r="K15" s="556"/>
      <c r="L15" s="556"/>
      <c r="M15" s="556"/>
      <c r="N15" s="556"/>
      <c r="O15" s="556"/>
      <c r="P15" s="556"/>
      <c r="Q15" s="556"/>
      <c r="R15" s="557"/>
      <c r="S15" s="11"/>
      <c r="T15" s="547" t="s">
        <v>30</v>
      </c>
      <c r="U15" s="548"/>
      <c r="V15" s="549"/>
      <c r="W15" s="561">
        <v>-0.125</v>
      </c>
      <c r="X15" s="562"/>
    </row>
    <row r="16" spans="2:24" ht="15.75" thickBot="1" x14ac:dyDescent="0.3">
      <c r="B16" s="8">
        <f>'Flex Supreme Pricer'!A21-0.001</f>
        <v>7.6239999999999997</v>
      </c>
      <c r="C16" s="9">
        <f>'Flex Supreme Pricer'!J21</f>
        <v>103.25</v>
      </c>
      <c r="D16" s="9">
        <f>'Flex Supreme Pricer'!K21</f>
        <v>103</v>
      </c>
      <c r="E16" s="10">
        <f>'Flex Supreme Pricer'!L21</f>
        <v>103</v>
      </c>
      <c r="F16" s="11"/>
      <c r="G16" s="545" t="s">
        <v>17</v>
      </c>
      <c r="H16" s="546"/>
      <c r="I16" s="546"/>
      <c r="J16" s="20">
        <v>0.75</v>
      </c>
      <c r="K16" s="20">
        <v>0.75</v>
      </c>
      <c r="L16" s="20">
        <v>0.75</v>
      </c>
      <c r="M16" s="20">
        <v>0.625</v>
      </c>
      <c r="N16" s="20">
        <v>0.375</v>
      </c>
      <c r="O16" s="20">
        <v>0.25</v>
      </c>
      <c r="P16" s="21">
        <v>-0.25</v>
      </c>
      <c r="Q16" s="22" t="s">
        <v>18</v>
      </c>
      <c r="R16" s="23" t="s">
        <v>18</v>
      </c>
      <c r="S16" s="11"/>
      <c r="T16" s="563" t="s">
        <v>31</v>
      </c>
      <c r="U16" s="564"/>
      <c r="V16" s="565"/>
      <c r="W16" s="550">
        <v>-0.25</v>
      </c>
      <c r="X16" s="551"/>
    </row>
    <row r="17" spans="2:27" ht="15" customHeight="1" thickBot="1" x14ac:dyDescent="0.3">
      <c r="B17" s="8">
        <f>'Flex Supreme Pricer'!A22-0.001</f>
        <v>7.7489999999999997</v>
      </c>
      <c r="C17" s="9">
        <f>'Flex Supreme Pricer'!J22</f>
        <v>103.625</v>
      </c>
      <c r="D17" s="9">
        <f>'Flex Supreme Pricer'!K22</f>
        <v>103.375</v>
      </c>
      <c r="E17" s="10">
        <f>'Flex Supreme Pricer'!L22</f>
        <v>103.375</v>
      </c>
      <c r="F17" s="11"/>
      <c r="G17" s="545" t="s">
        <v>20</v>
      </c>
      <c r="H17" s="546"/>
      <c r="I17" s="546"/>
      <c r="J17" s="20">
        <v>0.75</v>
      </c>
      <c r="K17" s="20">
        <v>0.75</v>
      </c>
      <c r="L17" s="20">
        <v>0.75</v>
      </c>
      <c r="M17" s="20">
        <v>0.625</v>
      </c>
      <c r="N17" s="20">
        <v>0.375</v>
      </c>
      <c r="O17" s="20">
        <v>0.25</v>
      </c>
      <c r="P17" s="24">
        <v>-0.25</v>
      </c>
      <c r="Q17" s="22" t="s">
        <v>18</v>
      </c>
      <c r="R17" s="23" t="s">
        <v>18</v>
      </c>
      <c r="S17" s="11"/>
      <c r="T17" s="558" t="s">
        <v>32</v>
      </c>
      <c r="U17" s="559"/>
      <c r="V17" s="559"/>
      <c r="W17" s="559"/>
      <c r="X17" s="560"/>
    </row>
    <row r="18" spans="2:27" ht="15" customHeight="1" thickBot="1" x14ac:dyDescent="0.3">
      <c r="B18" s="8">
        <f>'Flex Supreme Pricer'!A23-0.001</f>
        <v>7.8739999999999997</v>
      </c>
      <c r="C18" s="9">
        <f>'Flex Supreme Pricer'!J23</f>
        <v>103.9375</v>
      </c>
      <c r="D18" s="9">
        <f>'Flex Supreme Pricer'!K23</f>
        <v>103.6875</v>
      </c>
      <c r="E18" s="10">
        <f>'Flex Supreme Pricer'!L23</f>
        <v>103.6875</v>
      </c>
      <c r="F18" s="11"/>
      <c r="G18" s="545" t="s">
        <v>21</v>
      </c>
      <c r="H18" s="546"/>
      <c r="I18" s="546"/>
      <c r="J18" s="20">
        <v>0.625</v>
      </c>
      <c r="K18" s="20">
        <v>0.625</v>
      </c>
      <c r="L18" s="20">
        <v>0.625</v>
      </c>
      <c r="M18" s="20">
        <v>0.5</v>
      </c>
      <c r="N18" s="20">
        <v>0.25</v>
      </c>
      <c r="O18" s="20">
        <v>-0.125</v>
      </c>
      <c r="P18" s="24">
        <v>-0.5</v>
      </c>
      <c r="Q18" s="22" t="s">
        <v>18</v>
      </c>
      <c r="R18" s="23" t="s">
        <v>18</v>
      </c>
      <c r="S18" s="11"/>
      <c r="T18" s="547" t="s">
        <v>33</v>
      </c>
      <c r="U18" s="548"/>
      <c r="V18" s="549"/>
      <c r="W18" s="561">
        <v>-0.25</v>
      </c>
      <c r="X18" s="562"/>
    </row>
    <row r="19" spans="2:27" ht="15.75" thickBot="1" x14ac:dyDescent="0.3">
      <c r="B19" s="8">
        <f>'Flex Supreme Pricer'!A24-0.001</f>
        <v>7.9989999999999997</v>
      </c>
      <c r="C19" s="9">
        <f>'Flex Supreme Pricer'!J24</f>
        <v>104.25</v>
      </c>
      <c r="D19" s="9">
        <f>'Flex Supreme Pricer'!K24</f>
        <v>104</v>
      </c>
      <c r="E19" s="10">
        <f>'Flex Supreme Pricer'!L24</f>
        <v>104</v>
      </c>
      <c r="F19" s="11"/>
      <c r="G19" s="545" t="s">
        <v>23</v>
      </c>
      <c r="H19" s="546"/>
      <c r="I19" s="546"/>
      <c r="J19" s="20">
        <v>0.5</v>
      </c>
      <c r="K19" s="20">
        <v>0.375</v>
      </c>
      <c r="L19" s="20">
        <v>0.375</v>
      </c>
      <c r="M19" s="20">
        <v>0.25</v>
      </c>
      <c r="N19" s="20">
        <v>0.25</v>
      </c>
      <c r="O19" s="20">
        <v>-0.25</v>
      </c>
      <c r="P19" s="24">
        <v>-0.75</v>
      </c>
      <c r="Q19" s="22" t="s">
        <v>18</v>
      </c>
      <c r="R19" s="23" t="s">
        <v>18</v>
      </c>
      <c r="S19" s="11"/>
      <c r="T19" s="547" t="s">
        <v>26</v>
      </c>
      <c r="U19" s="548"/>
      <c r="V19" s="549"/>
      <c r="W19" s="550">
        <v>-0.375</v>
      </c>
      <c r="X19" s="551"/>
    </row>
    <row r="20" spans="2:27" ht="15.75" thickBot="1" x14ac:dyDescent="0.3">
      <c r="B20" s="8">
        <f>'Flex Supreme Pricer'!A25-0.001</f>
        <v>8.1240000000000006</v>
      </c>
      <c r="C20" s="9">
        <f>'Flex Supreme Pricer'!J25</f>
        <v>104.5313</v>
      </c>
      <c r="D20" s="9">
        <f>'Flex Supreme Pricer'!K25</f>
        <v>104.2813</v>
      </c>
      <c r="E20" s="10">
        <f>'Flex Supreme Pricer'!L25</f>
        <v>104.2813</v>
      </c>
      <c r="F20" s="11"/>
      <c r="G20" s="545" t="s">
        <v>25</v>
      </c>
      <c r="H20" s="546"/>
      <c r="I20" s="546"/>
      <c r="J20" s="20">
        <v>0</v>
      </c>
      <c r="K20" s="20">
        <v>0</v>
      </c>
      <c r="L20" s="20">
        <v>0</v>
      </c>
      <c r="M20" s="20">
        <v>0</v>
      </c>
      <c r="N20" s="20">
        <v>-0.625</v>
      </c>
      <c r="O20" s="20">
        <v>-1</v>
      </c>
      <c r="P20" s="24">
        <v>-2</v>
      </c>
      <c r="Q20" s="22" t="s">
        <v>18</v>
      </c>
      <c r="R20" s="23" t="s">
        <v>18</v>
      </c>
      <c r="S20" s="11"/>
      <c r="T20" s="547" t="s">
        <v>34</v>
      </c>
      <c r="U20" s="548"/>
      <c r="V20" s="549"/>
      <c r="W20" s="550">
        <v>-0.25</v>
      </c>
      <c r="X20" s="551"/>
      <c r="AA20" s="26"/>
    </row>
    <row r="21" spans="2:27" ht="15.75" thickBot="1" x14ac:dyDescent="0.3">
      <c r="B21" s="8">
        <f>'Flex Supreme Pricer'!A26-0.001</f>
        <v>8.2490000000000006</v>
      </c>
      <c r="C21" s="9">
        <f>'Flex Supreme Pricer'!J26</f>
        <v>104.8125</v>
      </c>
      <c r="D21" s="9">
        <f>'Flex Supreme Pricer'!K26</f>
        <v>104.5625</v>
      </c>
      <c r="E21" s="10">
        <f>'Flex Supreme Pricer'!L26</f>
        <v>104.5625</v>
      </c>
      <c r="F21" s="11"/>
      <c r="G21" s="545" t="s">
        <v>27</v>
      </c>
      <c r="H21" s="546"/>
      <c r="I21" s="546"/>
      <c r="J21" s="25">
        <v>-0.625</v>
      </c>
      <c r="K21" s="25">
        <v>-0.625</v>
      </c>
      <c r="L21" s="25">
        <v>-0.625</v>
      </c>
      <c r="M21" s="25">
        <v>-0.625</v>
      </c>
      <c r="N21" s="25">
        <v>-1.375</v>
      </c>
      <c r="O21" s="25">
        <v>-2.5</v>
      </c>
      <c r="P21" s="27" t="s">
        <v>18</v>
      </c>
      <c r="Q21" s="22" t="s">
        <v>18</v>
      </c>
      <c r="R21" s="23" t="s">
        <v>18</v>
      </c>
      <c r="S21" s="11"/>
      <c r="T21" s="552" t="s">
        <v>35</v>
      </c>
      <c r="U21" s="553"/>
      <c r="V21" s="553"/>
      <c r="W21" s="553"/>
      <c r="X21" s="554"/>
    </row>
    <row r="22" spans="2:27" x14ac:dyDescent="0.25">
      <c r="B22" s="8">
        <f>'Flex Supreme Pricer'!A27-0.001</f>
        <v>8.3740000000000006</v>
      </c>
      <c r="C22" s="9">
        <f>'Flex Supreme Pricer'!J27</f>
        <v>105.0625</v>
      </c>
      <c r="D22" s="9">
        <f>'Flex Supreme Pricer'!K27</f>
        <v>104.8125</v>
      </c>
      <c r="E22" s="10">
        <f>'Flex Supreme Pricer'!L27</f>
        <v>104.8125</v>
      </c>
      <c r="F22" s="11"/>
      <c r="G22" s="555" t="s">
        <v>36</v>
      </c>
      <c r="H22" s="556"/>
      <c r="I22" s="556"/>
      <c r="J22" s="556"/>
      <c r="K22" s="556"/>
      <c r="L22" s="556"/>
      <c r="M22" s="556"/>
      <c r="N22" s="556"/>
      <c r="O22" s="556"/>
      <c r="P22" s="556"/>
      <c r="Q22" s="556"/>
      <c r="R22" s="557"/>
      <c r="S22" s="11"/>
      <c r="T22" s="28"/>
      <c r="U22" s="29"/>
      <c r="V22" s="29"/>
      <c r="W22" s="29"/>
      <c r="X22" s="30"/>
    </row>
    <row r="23" spans="2:27" x14ac:dyDescent="0.25">
      <c r="B23" s="8">
        <f>'Flex Supreme Pricer'!A28-0.001</f>
        <v>8.4990000000000006</v>
      </c>
      <c r="C23" s="9">
        <f>'Flex Supreme Pricer'!J28</f>
        <v>105.3125</v>
      </c>
      <c r="D23" s="9">
        <f>'Flex Supreme Pricer'!K28</f>
        <v>105.0625</v>
      </c>
      <c r="E23" s="10">
        <f>'Flex Supreme Pricer'!L28</f>
        <v>105.0625</v>
      </c>
      <c r="F23" s="11"/>
      <c r="G23" s="543" t="s">
        <v>37</v>
      </c>
      <c r="H23" s="544"/>
      <c r="I23" s="544"/>
      <c r="J23" s="21">
        <v>-0.5</v>
      </c>
      <c r="K23" s="21">
        <v>-0.5</v>
      </c>
      <c r="L23" s="21">
        <v>-0.5</v>
      </c>
      <c r="M23" s="21">
        <v>-0.625</v>
      </c>
      <c r="N23" s="21">
        <v>-0.75</v>
      </c>
      <c r="O23" s="21">
        <v>-0.875</v>
      </c>
      <c r="P23" s="21">
        <v>-1</v>
      </c>
      <c r="Q23" s="22" t="s">
        <v>18</v>
      </c>
      <c r="R23" s="23" t="s">
        <v>18</v>
      </c>
      <c r="S23" s="11"/>
      <c r="T23" s="28"/>
      <c r="U23" s="29"/>
      <c r="W23" s="29"/>
      <c r="X23" s="30"/>
    </row>
    <row r="24" spans="2:27" x14ac:dyDescent="0.25">
      <c r="B24" s="8">
        <f>'Flex Supreme Pricer'!A29-0.001</f>
        <v>8.6240000000000006</v>
      </c>
      <c r="C24" s="9">
        <f>'Flex Supreme Pricer'!J29</f>
        <v>105.5625</v>
      </c>
      <c r="D24" s="9">
        <f>'Flex Supreme Pricer'!K29</f>
        <v>105.3125</v>
      </c>
      <c r="E24" s="10">
        <f>'Flex Supreme Pricer'!L29</f>
        <v>105.3125</v>
      </c>
      <c r="F24" s="11"/>
      <c r="G24" s="543" t="s">
        <v>38</v>
      </c>
      <c r="H24" s="544"/>
      <c r="I24" s="544"/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2" t="s">
        <v>18</v>
      </c>
      <c r="R24" s="23" t="s">
        <v>18</v>
      </c>
      <c r="S24" s="11"/>
      <c r="T24" s="28"/>
      <c r="U24" s="29"/>
      <c r="V24" s="29"/>
      <c r="W24" s="29"/>
      <c r="X24" s="30"/>
    </row>
    <row r="25" spans="2:27" x14ac:dyDescent="0.25">
      <c r="B25" s="8">
        <f>'Flex Supreme Pricer'!A30-0.001</f>
        <v>8.7490000000000006</v>
      </c>
      <c r="C25" s="9">
        <f>'Flex Supreme Pricer'!J30</f>
        <v>105.8125</v>
      </c>
      <c r="D25" s="9">
        <f>'Flex Supreme Pricer'!K30</f>
        <v>105.5625</v>
      </c>
      <c r="E25" s="10">
        <f>'Flex Supreme Pricer'!L30</f>
        <v>105.5625</v>
      </c>
      <c r="F25" s="11"/>
      <c r="G25" s="543" t="s">
        <v>39</v>
      </c>
      <c r="H25" s="544"/>
      <c r="I25" s="544"/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2" t="s">
        <v>18</v>
      </c>
      <c r="R25" s="23" t="s">
        <v>18</v>
      </c>
      <c r="S25" s="11"/>
      <c r="T25" s="28"/>
      <c r="U25" s="29"/>
      <c r="V25" s="29"/>
      <c r="W25" s="29"/>
      <c r="X25" s="30"/>
    </row>
    <row r="26" spans="2:27" ht="15.75" thickBot="1" x14ac:dyDescent="0.3">
      <c r="B26" s="8">
        <f>'Flex Supreme Pricer'!A31-0.001</f>
        <v>8.8740000000000006</v>
      </c>
      <c r="C26" s="9">
        <f>'Flex Supreme Pricer'!J31</f>
        <v>106.0625</v>
      </c>
      <c r="D26" s="9">
        <f>'Flex Supreme Pricer'!K31</f>
        <v>105.8125</v>
      </c>
      <c r="E26" s="10">
        <f>'Flex Supreme Pricer'!L31</f>
        <v>105.8125</v>
      </c>
      <c r="F26" s="11"/>
      <c r="G26" s="543" t="s">
        <v>40</v>
      </c>
      <c r="H26" s="544"/>
      <c r="I26" s="544"/>
      <c r="J26" s="21">
        <v>-0.125</v>
      </c>
      <c r="K26" s="21">
        <v>-0.125</v>
      </c>
      <c r="L26" s="21">
        <v>-0.25</v>
      </c>
      <c r="M26" s="21">
        <v>-0.375</v>
      </c>
      <c r="N26" s="21">
        <v>-0.75</v>
      </c>
      <c r="O26" s="21">
        <v>-1</v>
      </c>
      <c r="P26" s="21">
        <v>-1.375</v>
      </c>
      <c r="Q26" s="22" t="s">
        <v>18</v>
      </c>
      <c r="R26" s="23" t="s">
        <v>18</v>
      </c>
      <c r="S26" s="11"/>
      <c r="T26" s="530"/>
      <c r="U26" s="531"/>
      <c r="V26" s="531"/>
      <c r="W26" s="531"/>
      <c r="X26" s="532"/>
      <c r="AA26" s="26"/>
    </row>
    <row r="27" spans="2:27" x14ac:dyDescent="0.25">
      <c r="B27" s="8">
        <f>'Flex Supreme Pricer'!A32-0.001</f>
        <v>8.9990000000000006</v>
      </c>
      <c r="C27" s="9">
        <f>'Flex Supreme Pricer'!J32</f>
        <v>106.3125</v>
      </c>
      <c r="D27" s="9">
        <f>'Flex Supreme Pricer'!K32</f>
        <v>106.0625</v>
      </c>
      <c r="E27" s="10">
        <f>'Flex Supreme Pricer'!L32</f>
        <v>106.0625</v>
      </c>
      <c r="F27" s="11"/>
      <c r="G27" s="543" t="s">
        <v>41</v>
      </c>
      <c r="H27" s="544"/>
      <c r="I27" s="544"/>
      <c r="J27" s="21">
        <v>-0.125</v>
      </c>
      <c r="K27" s="21">
        <v>-0.125</v>
      </c>
      <c r="L27" s="21">
        <v>-0.25</v>
      </c>
      <c r="M27" s="21">
        <v>-0.25</v>
      </c>
      <c r="N27" s="21">
        <v>-0.375</v>
      </c>
      <c r="O27" s="21">
        <v>-0.5</v>
      </c>
      <c r="P27" s="21">
        <v>-0.625</v>
      </c>
      <c r="Q27" s="22" t="s">
        <v>18</v>
      </c>
      <c r="R27" s="23" t="s">
        <v>18</v>
      </c>
      <c r="S27" s="11"/>
      <c r="T27" s="450" t="s">
        <v>42</v>
      </c>
      <c r="U27" s="451"/>
      <c r="V27" s="451"/>
      <c r="W27" s="451"/>
      <c r="X27" s="452"/>
    </row>
    <row r="28" spans="2:27" x14ac:dyDescent="0.25">
      <c r="B28" s="8">
        <f>'Flex Supreme Pricer'!A33-0.001</f>
        <v>9.1240000000000006</v>
      </c>
      <c r="C28" s="9">
        <f>'Flex Supreme Pricer'!J33</f>
        <v>106.5625</v>
      </c>
      <c r="D28" s="9">
        <f>'Flex Supreme Pricer'!K33</f>
        <v>106.3125</v>
      </c>
      <c r="E28" s="10">
        <f>'Flex Supreme Pricer'!L33</f>
        <v>106.3125</v>
      </c>
      <c r="F28" s="11"/>
      <c r="G28" s="31" t="s">
        <v>43</v>
      </c>
      <c r="H28" s="32"/>
      <c r="I28" s="32"/>
      <c r="J28" s="32"/>
      <c r="K28" s="32"/>
      <c r="L28" s="32"/>
      <c r="M28" s="32"/>
      <c r="N28" s="32"/>
      <c r="O28" s="32"/>
      <c r="P28" s="33"/>
      <c r="Q28" s="33"/>
      <c r="R28" s="34"/>
      <c r="S28" s="11"/>
      <c r="T28" s="530" t="s">
        <v>44</v>
      </c>
      <c r="U28" s="531"/>
      <c r="V28" s="531"/>
      <c r="W28" s="531"/>
      <c r="X28" s="532"/>
    </row>
    <row r="29" spans="2:27" x14ac:dyDescent="0.25">
      <c r="B29" s="8">
        <f>'Flex Supreme Pricer'!A34-0.001</f>
        <v>9.2490000000000006</v>
      </c>
      <c r="C29" s="9">
        <f>'Flex Supreme Pricer'!J34</f>
        <v>106.8125</v>
      </c>
      <c r="D29" s="9">
        <f>'Flex Supreme Pricer'!K34</f>
        <v>106.5625</v>
      </c>
      <c r="E29" s="10">
        <f>'Flex Supreme Pricer'!L34</f>
        <v>106.5625</v>
      </c>
      <c r="F29" s="11"/>
      <c r="G29" s="35" t="s">
        <v>45</v>
      </c>
      <c r="H29" s="36"/>
      <c r="I29" s="37"/>
      <c r="J29" s="25">
        <v>-0.125</v>
      </c>
      <c r="K29" s="25">
        <v>-0.25</v>
      </c>
      <c r="L29" s="25">
        <v>-0.25</v>
      </c>
      <c r="M29" s="25">
        <v>-0.25</v>
      </c>
      <c r="N29" s="25">
        <v>-0.25</v>
      </c>
      <c r="O29" s="25">
        <v>-0.375</v>
      </c>
      <c r="P29" s="21">
        <v>-0.5</v>
      </c>
      <c r="Q29" s="22" t="s">
        <v>18</v>
      </c>
      <c r="R29" s="23" t="s">
        <v>18</v>
      </c>
      <c r="S29" s="11"/>
      <c r="T29" s="530" t="s">
        <v>46</v>
      </c>
      <c r="U29" s="531"/>
      <c r="V29" s="531"/>
      <c r="W29" s="531"/>
      <c r="X29" s="532"/>
    </row>
    <row r="30" spans="2:27" x14ac:dyDescent="0.25">
      <c r="B30" s="8">
        <f>'Flex Supreme Pricer'!A35-0.001</f>
        <v>9.3740000000000006</v>
      </c>
      <c r="C30" s="9">
        <f>'Flex Supreme Pricer'!J35</f>
        <v>107.0625</v>
      </c>
      <c r="D30" s="9">
        <f>'Flex Supreme Pricer'!K35</f>
        <v>106.8125</v>
      </c>
      <c r="E30" s="10">
        <f>'Flex Supreme Pricer'!L35</f>
        <v>106.8125</v>
      </c>
      <c r="F30" s="11"/>
      <c r="G30" s="35" t="s">
        <v>47</v>
      </c>
      <c r="H30" s="36"/>
      <c r="I30" s="37"/>
      <c r="J30" s="25">
        <v>-0.125</v>
      </c>
      <c r="K30" s="25">
        <v>-0.125</v>
      </c>
      <c r="L30" s="25">
        <v>-0.125</v>
      </c>
      <c r="M30" s="25">
        <v>-0.5</v>
      </c>
      <c r="N30" s="25">
        <v>-0.75</v>
      </c>
      <c r="O30" s="25">
        <v>-1</v>
      </c>
      <c r="P30" s="27" t="s">
        <v>18</v>
      </c>
      <c r="Q30" s="22" t="s">
        <v>18</v>
      </c>
      <c r="R30" s="23" t="s">
        <v>18</v>
      </c>
      <c r="S30" s="11"/>
      <c r="T30" s="530" t="s">
        <v>48</v>
      </c>
      <c r="U30" s="531"/>
      <c r="V30" s="531"/>
      <c r="W30" s="531"/>
      <c r="X30" s="532"/>
    </row>
    <row r="31" spans="2:27" ht="15.75" thickBot="1" x14ac:dyDescent="0.3">
      <c r="B31" s="533" t="s">
        <v>49</v>
      </c>
      <c r="C31" s="534"/>
      <c r="D31" s="534"/>
      <c r="E31" s="535"/>
      <c r="F31" s="11"/>
      <c r="G31" s="35" t="s">
        <v>50</v>
      </c>
      <c r="H31" s="36"/>
      <c r="I31" s="37"/>
      <c r="J31" s="20">
        <v>-0.5</v>
      </c>
      <c r="K31" s="20">
        <v>-0.5</v>
      </c>
      <c r="L31" s="20">
        <v>-0.5</v>
      </c>
      <c r="M31" s="20">
        <v>-0.5</v>
      </c>
      <c r="N31" s="20">
        <v>-0.5</v>
      </c>
      <c r="O31" s="20">
        <v>-0.75</v>
      </c>
      <c r="P31" s="21">
        <v>-1</v>
      </c>
      <c r="Q31" s="22" t="s">
        <v>18</v>
      </c>
      <c r="R31" s="23" t="s">
        <v>18</v>
      </c>
      <c r="S31" s="11"/>
      <c r="T31" s="530" t="s">
        <v>51</v>
      </c>
      <c r="U31" s="531"/>
      <c r="V31" s="531"/>
      <c r="W31" s="531"/>
      <c r="X31" s="532"/>
    </row>
    <row r="32" spans="2:27" x14ac:dyDescent="0.25">
      <c r="B32" s="536" t="s">
        <v>52</v>
      </c>
      <c r="C32" s="537"/>
      <c r="D32" s="538">
        <v>100000</v>
      </c>
      <c r="E32" s="539"/>
      <c r="F32" s="11"/>
      <c r="G32" s="35" t="s">
        <v>53</v>
      </c>
      <c r="H32" s="36"/>
      <c r="I32" s="37"/>
      <c r="J32" s="20">
        <v>0</v>
      </c>
      <c r="K32" s="20">
        <v>-0.125</v>
      </c>
      <c r="L32" s="20">
        <v>-0.125</v>
      </c>
      <c r="M32" s="20">
        <v>-0.125</v>
      </c>
      <c r="N32" s="20">
        <v>-0.125</v>
      </c>
      <c r="O32" s="20">
        <v>-0.125</v>
      </c>
      <c r="P32" s="20">
        <v>-0.125</v>
      </c>
      <c r="Q32" s="22" t="s">
        <v>18</v>
      </c>
      <c r="R32" s="23" t="s">
        <v>18</v>
      </c>
      <c r="S32" s="11"/>
      <c r="T32" s="540" t="s">
        <v>54</v>
      </c>
      <c r="U32" s="541"/>
      <c r="V32" s="541"/>
      <c r="W32" s="541"/>
      <c r="X32" s="542"/>
    </row>
    <row r="33" spans="2:24" ht="15.75" thickBot="1" x14ac:dyDescent="0.3">
      <c r="B33" s="514" t="s">
        <v>55</v>
      </c>
      <c r="C33" s="515"/>
      <c r="D33" s="516">
        <v>3000000</v>
      </c>
      <c r="E33" s="517"/>
      <c r="F33" s="11"/>
      <c r="G33" s="35" t="s">
        <v>56</v>
      </c>
      <c r="H33" s="36"/>
      <c r="I33" s="37"/>
      <c r="J33" s="38">
        <v>-0.375</v>
      </c>
      <c r="K33" s="38">
        <v>-0.375</v>
      </c>
      <c r="L33" s="38">
        <v>-0.5</v>
      </c>
      <c r="M33" s="38">
        <v>-0.5</v>
      </c>
      <c r="N33" s="38">
        <v>-0.625</v>
      </c>
      <c r="O33" s="38">
        <v>-0.75</v>
      </c>
      <c r="P33" s="39">
        <v>-1</v>
      </c>
      <c r="Q33" s="22" t="s">
        <v>18</v>
      </c>
      <c r="R33" s="23" t="s">
        <v>18</v>
      </c>
      <c r="S33" s="11"/>
      <c r="T33" s="518" t="s">
        <v>57</v>
      </c>
      <c r="U33" s="519"/>
      <c r="V33" s="519"/>
      <c r="W33" s="519"/>
      <c r="X33" s="520"/>
    </row>
    <row r="34" spans="2:24" x14ac:dyDescent="0.25">
      <c r="B34" s="521" t="s">
        <v>58</v>
      </c>
      <c r="C34" s="522"/>
      <c r="D34" s="522"/>
      <c r="E34" s="523"/>
      <c r="F34" s="11"/>
      <c r="G34" s="35" t="s">
        <v>59</v>
      </c>
      <c r="H34" s="36"/>
      <c r="I34" s="37"/>
      <c r="J34" s="38">
        <v>-0.25</v>
      </c>
      <c r="K34" s="38">
        <v>-0.25</v>
      </c>
      <c r="L34" s="38">
        <v>-0.25</v>
      </c>
      <c r="M34" s="38">
        <v>-0.25</v>
      </c>
      <c r="N34" s="38">
        <v>-0.25</v>
      </c>
      <c r="O34" s="38">
        <v>-0.375</v>
      </c>
      <c r="P34" s="39">
        <v>-0.5</v>
      </c>
      <c r="Q34" s="22" t="s">
        <v>18</v>
      </c>
      <c r="R34" s="23" t="s">
        <v>18</v>
      </c>
      <c r="S34" s="11"/>
      <c r="T34" s="524" t="s">
        <v>60</v>
      </c>
      <c r="U34" s="525"/>
      <c r="V34" s="525"/>
      <c r="W34" s="525"/>
      <c r="X34" s="526"/>
    </row>
    <row r="35" spans="2:24" x14ac:dyDescent="0.25">
      <c r="B35" s="502" t="s">
        <v>61</v>
      </c>
      <c r="C35" s="503"/>
      <c r="D35" s="503"/>
      <c r="E35" s="504"/>
      <c r="F35" s="11"/>
      <c r="G35" s="35" t="s">
        <v>62</v>
      </c>
      <c r="H35" s="36"/>
      <c r="I35" s="37"/>
      <c r="J35" s="38">
        <v>-0.5</v>
      </c>
      <c r="K35" s="38">
        <v>-0.5</v>
      </c>
      <c r="L35" s="38">
        <v>-0.5</v>
      </c>
      <c r="M35" s="38">
        <v>-0.5</v>
      </c>
      <c r="N35" s="38">
        <v>-0.5</v>
      </c>
      <c r="O35" s="38">
        <v>-0.625</v>
      </c>
      <c r="P35" s="39">
        <v>-0.75</v>
      </c>
      <c r="Q35" s="22" t="s">
        <v>18</v>
      </c>
      <c r="R35" s="23" t="s">
        <v>18</v>
      </c>
      <c r="S35" s="11"/>
      <c r="T35" s="527" t="s">
        <v>63</v>
      </c>
      <c r="U35" s="528"/>
      <c r="V35" s="528"/>
      <c r="W35" s="528"/>
      <c r="X35" s="529"/>
    </row>
    <row r="36" spans="2:24" ht="15.75" thickBot="1" x14ac:dyDescent="0.3">
      <c r="B36" s="502" t="s">
        <v>64</v>
      </c>
      <c r="C36" s="503"/>
      <c r="D36" s="503"/>
      <c r="E36" s="504"/>
      <c r="F36" s="11"/>
      <c r="G36" s="35" t="s">
        <v>65</v>
      </c>
      <c r="H36" s="36"/>
      <c r="I36" s="37"/>
      <c r="J36" s="20">
        <v>0</v>
      </c>
      <c r="K36" s="20">
        <v>-0.125</v>
      </c>
      <c r="L36" s="20">
        <v>-0.125</v>
      </c>
      <c r="M36" s="20">
        <v>-0.125</v>
      </c>
      <c r="N36" s="20">
        <v>-0.125</v>
      </c>
      <c r="O36" s="20">
        <v>-0.125</v>
      </c>
      <c r="P36" s="20">
        <v>-0.125</v>
      </c>
      <c r="Q36" s="22" t="s">
        <v>18</v>
      </c>
      <c r="R36" s="23" t="s">
        <v>18</v>
      </c>
      <c r="S36" s="11"/>
      <c r="T36" s="505" t="s">
        <v>66</v>
      </c>
      <c r="U36" s="506"/>
      <c r="V36" s="506"/>
      <c r="W36" s="506"/>
      <c r="X36" s="507"/>
    </row>
    <row r="37" spans="2:24" ht="15.75" customHeight="1" thickBot="1" x14ac:dyDescent="0.3">
      <c r="B37" s="502" t="s">
        <v>67</v>
      </c>
      <c r="C37" s="503"/>
      <c r="D37" s="503"/>
      <c r="E37" s="504"/>
      <c r="F37" s="11"/>
      <c r="G37" s="35" t="s">
        <v>68</v>
      </c>
      <c r="H37" s="36"/>
      <c r="I37" s="37"/>
      <c r="J37" s="25">
        <v>-0.5</v>
      </c>
      <c r="K37" s="25">
        <v>-0.5</v>
      </c>
      <c r="L37" s="25">
        <v>-0.5</v>
      </c>
      <c r="M37" s="25">
        <v>-0.5</v>
      </c>
      <c r="N37" s="25">
        <v>-0.5</v>
      </c>
      <c r="O37" s="25">
        <v>-0.5</v>
      </c>
      <c r="P37" s="24">
        <v>-0.5</v>
      </c>
      <c r="Q37" s="22" t="s">
        <v>18</v>
      </c>
      <c r="R37" s="23" t="s">
        <v>18</v>
      </c>
      <c r="S37" s="11"/>
      <c r="T37" s="508" t="s">
        <v>69</v>
      </c>
      <c r="U37" s="509"/>
      <c r="V37" s="509"/>
      <c r="W37" s="509"/>
      <c r="X37" s="510"/>
    </row>
    <row r="38" spans="2:24" ht="15.75" customHeight="1" thickBot="1" x14ac:dyDescent="0.3">
      <c r="B38" s="502" t="s">
        <v>70</v>
      </c>
      <c r="C38" s="503"/>
      <c r="D38" s="503"/>
      <c r="E38" s="504"/>
      <c r="F38" s="11"/>
      <c r="G38" s="35" t="s">
        <v>71</v>
      </c>
      <c r="H38" s="36"/>
      <c r="I38" s="37"/>
      <c r="J38" s="25">
        <v>-0.5</v>
      </c>
      <c r="K38" s="25">
        <v>-0.5</v>
      </c>
      <c r="L38" s="25">
        <v>-0.5</v>
      </c>
      <c r="M38" s="25">
        <v>-0.625</v>
      </c>
      <c r="N38" s="25">
        <v>-0.625</v>
      </c>
      <c r="O38" s="25">
        <v>-0.625</v>
      </c>
      <c r="P38" s="24">
        <v>-0.625</v>
      </c>
      <c r="Q38" s="22" t="s">
        <v>18</v>
      </c>
      <c r="R38" s="23" t="s">
        <v>18</v>
      </c>
      <c r="S38" s="11"/>
      <c r="T38" s="511" t="s">
        <v>72</v>
      </c>
      <c r="U38" s="512"/>
      <c r="V38" s="512"/>
      <c r="W38" s="512"/>
      <c r="X38" s="513"/>
    </row>
    <row r="39" spans="2:24" ht="15.75" thickBot="1" x14ac:dyDescent="0.3">
      <c r="B39" s="493" t="s">
        <v>73</v>
      </c>
      <c r="C39" s="494"/>
      <c r="D39" s="494"/>
      <c r="E39" s="495"/>
      <c r="F39" s="11"/>
      <c r="G39" s="35" t="s">
        <v>74</v>
      </c>
      <c r="H39" s="36"/>
      <c r="I39" s="37"/>
      <c r="J39" s="25">
        <v>-0.25</v>
      </c>
      <c r="K39" s="25">
        <v>-0.25</v>
      </c>
      <c r="L39" s="25">
        <v>-0.25</v>
      </c>
      <c r="M39" s="25">
        <v>-0.25</v>
      </c>
      <c r="N39" s="25">
        <v>-0.25</v>
      </c>
      <c r="O39" s="25">
        <v>-0.25</v>
      </c>
      <c r="P39" s="24">
        <v>-0.25</v>
      </c>
      <c r="Q39" s="22" t="s">
        <v>18</v>
      </c>
      <c r="R39" s="23" t="s">
        <v>18</v>
      </c>
      <c r="S39" s="3"/>
      <c r="T39" s="496" t="s">
        <v>75</v>
      </c>
      <c r="U39" s="497"/>
      <c r="V39" s="497"/>
      <c r="W39" s="497"/>
      <c r="X39" s="498"/>
    </row>
    <row r="40" spans="2:24" ht="15.75" customHeight="1" x14ac:dyDescent="0.25">
      <c r="B40" s="493" t="s">
        <v>76</v>
      </c>
      <c r="C40" s="494"/>
      <c r="D40" s="494"/>
      <c r="E40" s="495"/>
      <c r="F40" s="11"/>
      <c r="G40" s="35" t="s">
        <v>77</v>
      </c>
      <c r="H40" s="36"/>
      <c r="I40" s="37"/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1">
        <v>0</v>
      </c>
      <c r="Q40" s="42" t="s">
        <v>18</v>
      </c>
      <c r="R40" s="43" t="s">
        <v>18</v>
      </c>
      <c r="S40" s="3"/>
      <c r="T40" s="499" t="s">
        <v>78</v>
      </c>
      <c r="U40" s="500"/>
      <c r="V40" s="500"/>
      <c r="W40" s="500"/>
      <c r="X40" s="501"/>
    </row>
    <row r="41" spans="2:24" x14ac:dyDescent="0.25">
      <c r="B41" s="493" t="s">
        <v>79</v>
      </c>
      <c r="C41" s="494"/>
      <c r="D41" s="494"/>
      <c r="E41" s="495"/>
      <c r="F41" s="11"/>
      <c r="G41" s="35" t="s">
        <v>80</v>
      </c>
      <c r="H41" s="36"/>
      <c r="I41" s="37"/>
      <c r="J41" s="40">
        <v>-0.25</v>
      </c>
      <c r="K41" s="40">
        <v>-0.25</v>
      </c>
      <c r="L41" s="40">
        <v>-0.25</v>
      </c>
      <c r="M41" s="40">
        <v>-0.25</v>
      </c>
      <c r="N41" s="40">
        <v>-0.25</v>
      </c>
      <c r="O41" s="40">
        <v>-0.25</v>
      </c>
      <c r="P41" s="41">
        <v>-0.25</v>
      </c>
      <c r="Q41" s="42" t="s">
        <v>18</v>
      </c>
      <c r="R41" s="43" t="s">
        <v>18</v>
      </c>
      <c r="S41" s="3"/>
      <c r="T41" s="484" t="s">
        <v>81</v>
      </c>
      <c r="U41" s="485"/>
      <c r="V41" s="485"/>
      <c r="W41" s="485"/>
      <c r="X41" s="486"/>
    </row>
    <row r="42" spans="2:24" ht="15.75" thickBot="1" x14ac:dyDescent="0.3">
      <c r="B42" s="481" t="s">
        <v>82</v>
      </c>
      <c r="C42" s="482"/>
      <c r="D42" s="482"/>
      <c r="E42" s="483"/>
      <c r="F42" s="11"/>
      <c r="G42" s="35" t="s">
        <v>83</v>
      </c>
      <c r="H42" s="36"/>
      <c r="I42" s="37"/>
      <c r="J42" s="40">
        <v>-0.25</v>
      </c>
      <c r="K42" s="40">
        <v>-0.25</v>
      </c>
      <c r="L42" s="40">
        <v>-0.25</v>
      </c>
      <c r="M42" s="40">
        <v>-0.25</v>
      </c>
      <c r="N42" s="40">
        <v>-0.25</v>
      </c>
      <c r="O42" s="40">
        <v>-0.375</v>
      </c>
      <c r="P42" s="40">
        <v>-0.375</v>
      </c>
      <c r="Q42" s="42" t="s">
        <v>18</v>
      </c>
      <c r="R42" s="43" t="s">
        <v>18</v>
      </c>
      <c r="S42" s="3"/>
      <c r="T42" s="484" t="s">
        <v>84</v>
      </c>
      <c r="U42" s="485"/>
      <c r="V42" s="485"/>
      <c r="W42" s="485"/>
      <c r="X42" s="486"/>
    </row>
    <row r="43" spans="2:24" x14ac:dyDescent="0.25">
      <c r="B43" s="487" t="s">
        <v>85</v>
      </c>
      <c r="C43" s="488"/>
      <c r="D43" s="488"/>
      <c r="E43" s="488"/>
      <c r="F43" s="11"/>
      <c r="G43" s="35"/>
      <c r="H43" s="36"/>
      <c r="I43" s="37"/>
      <c r="J43" s="25"/>
      <c r="K43" s="25"/>
      <c r="L43" s="25"/>
      <c r="M43" s="25"/>
      <c r="N43" s="25"/>
      <c r="O43" s="25"/>
      <c r="P43" s="25"/>
      <c r="Q43" s="25"/>
      <c r="R43" s="25"/>
      <c r="S43" s="3"/>
      <c r="T43" s="44"/>
      <c r="U43" s="45"/>
      <c r="V43" s="45"/>
      <c r="W43" s="45"/>
      <c r="X43" s="46"/>
    </row>
    <row r="44" spans="2:24" x14ac:dyDescent="0.25">
      <c r="B44" s="489" t="s">
        <v>86</v>
      </c>
      <c r="C44" s="490"/>
      <c r="D44" s="47" t="s">
        <v>87</v>
      </c>
      <c r="E44" s="48" t="s">
        <v>88</v>
      </c>
      <c r="F44" s="11"/>
      <c r="G44" s="35"/>
      <c r="H44" s="36"/>
      <c r="I44" s="37"/>
      <c r="J44" s="25"/>
      <c r="K44" s="25"/>
      <c r="L44" s="25"/>
      <c r="M44" s="25"/>
      <c r="N44" s="25"/>
      <c r="O44" s="25"/>
      <c r="P44" s="25"/>
      <c r="Q44" s="25"/>
      <c r="R44" s="25"/>
      <c r="S44" s="3"/>
      <c r="T44" s="44"/>
      <c r="U44" s="45"/>
      <c r="V44" s="45"/>
      <c r="W44" s="45"/>
      <c r="X44" s="46"/>
    </row>
    <row r="45" spans="2:24" x14ac:dyDescent="0.25">
      <c r="B45" s="491" t="s">
        <v>89</v>
      </c>
      <c r="C45" s="492"/>
      <c r="D45" s="50">
        <v>-1.5</v>
      </c>
      <c r="E45" s="51">
        <v>101</v>
      </c>
      <c r="F45" s="11"/>
      <c r="G45" s="35"/>
      <c r="H45" s="36"/>
      <c r="I45" s="37"/>
      <c r="J45" s="25"/>
      <c r="K45" s="25"/>
      <c r="L45" s="25"/>
      <c r="M45" s="25"/>
      <c r="N45" s="25"/>
      <c r="O45" s="25"/>
      <c r="P45" s="25"/>
      <c r="Q45" s="25"/>
      <c r="R45" s="25"/>
      <c r="S45" s="3"/>
      <c r="T45" s="44"/>
      <c r="U45" s="45"/>
      <c r="V45" s="45"/>
      <c r="W45" s="45"/>
      <c r="X45" s="46"/>
    </row>
    <row r="46" spans="2:24" x14ac:dyDescent="0.25">
      <c r="B46" s="491" t="s">
        <v>90</v>
      </c>
      <c r="C46" s="492"/>
      <c r="D46" s="50">
        <v>-1.5</v>
      </c>
      <c r="E46" s="38">
        <v>101</v>
      </c>
      <c r="F46" s="11"/>
      <c r="G46" s="35"/>
      <c r="H46" s="36"/>
      <c r="I46" s="37"/>
      <c r="J46" s="25"/>
      <c r="K46" s="25"/>
      <c r="L46" s="25"/>
      <c r="M46" s="25"/>
      <c r="N46" s="25"/>
      <c r="O46" s="25"/>
      <c r="P46" s="25"/>
      <c r="Q46" s="25"/>
      <c r="R46" s="25"/>
      <c r="S46" s="3"/>
      <c r="T46" s="44"/>
      <c r="U46" s="45"/>
      <c r="V46" s="45"/>
      <c r="W46" s="45"/>
      <c r="X46" s="46"/>
    </row>
    <row r="47" spans="2:24" x14ac:dyDescent="0.25">
      <c r="B47" s="468">
        <v>12</v>
      </c>
      <c r="C47" s="469"/>
      <c r="D47" s="52">
        <v>-1.5</v>
      </c>
      <c r="E47" s="38">
        <v>101.5</v>
      </c>
      <c r="F47" s="11"/>
      <c r="G47" s="53" t="s">
        <v>91</v>
      </c>
      <c r="H47" s="36"/>
      <c r="I47" s="37"/>
      <c r="J47" s="25"/>
      <c r="K47" s="25"/>
      <c r="L47" s="25"/>
      <c r="M47" s="25"/>
      <c r="N47" s="25"/>
      <c r="O47" s="25"/>
      <c r="P47" s="25"/>
      <c r="Q47" s="25"/>
      <c r="R47" s="25"/>
      <c r="S47" s="3"/>
      <c r="T47" s="44"/>
      <c r="U47" s="45"/>
      <c r="V47" s="45"/>
      <c r="W47" s="45"/>
      <c r="X47" s="46"/>
    </row>
    <row r="48" spans="2:24" ht="15.75" thickBot="1" x14ac:dyDescent="0.3">
      <c r="B48" s="468">
        <v>24</v>
      </c>
      <c r="C48" s="469"/>
      <c r="D48" s="52">
        <v>-0.5</v>
      </c>
      <c r="E48" s="38">
        <v>102</v>
      </c>
      <c r="F48" s="11"/>
      <c r="G48" s="35"/>
      <c r="H48" s="36"/>
      <c r="I48" s="37"/>
      <c r="J48" s="40"/>
      <c r="K48" s="40"/>
      <c r="L48" s="40"/>
      <c r="M48" s="40"/>
      <c r="N48" s="40"/>
      <c r="O48" s="40"/>
      <c r="P48" s="25"/>
      <c r="Q48" s="25"/>
      <c r="R48" s="25"/>
      <c r="S48" s="3"/>
      <c r="T48" s="44"/>
      <c r="U48" s="45"/>
      <c r="V48" s="45"/>
      <c r="W48" s="45"/>
      <c r="X48" s="46"/>
    </row>
    <row r="49" spans="2:24" x14ac:dyDescent="0.25">
      <c r="B49" s="468">
        <v>36</v>
      </c>
      <c r="C49" s="469"/>
      <c r="D49" s="52">
        <v>0</v>
      </c>
      <c r="E49" s="38">
        <v>103</v>
      </c>
      <c r="F49" s="11"/>
      <c r="G49" s="470" t="s">
        <v>92</v>
      </c>
      <c r="H49" s="471"/>
      <c r="I49" s="471"/>
      <c r="J49" s="474" t="s">
        <v>93</v>
      </c>
      <c r="K49" s="475"/>
      <c r="L49" s="475"/>
      <c r="M49" s="475"/>
      <c r="N49" s="475"/>
      <c r="O49" s="476"/>
      <c r="P49" s="54"/>
      <c r="Q49" s="25"/>
      <c r="R49" s="25"/>
      <c r="S49" s="3"/>
      <c r="T49" s="44"/>
      <c r="U49" s="45"/>
      <c r="V49" s="45"/>
      <c r="W49" s="45"/>
      <c r="X49" s="46"/>
    </row>
    <row r="50" spans="2:24" x14ac:dyDescent="0.25">
      <c r="B50" s="468">
        <v>48</v>
      </c>
      <c r="C50" s="469"/>
      <c r="D50" s="52">
        <v>0.5</v>
      </c>
      <c r="E50" s="51">
        <v>103.25</v>
      </c>
      <c r="F50" s="11"/>
      <c r="G50" s="470"/>
      <c r="H50" s="471"/>
      <c r="I50" s="471"/>
      <c r="J50" s="477" t="s">
        <v>94</v>
      </c>
      <c r="K50" s="478"/>
      <c r="L50" s="479" t="s">
        <v>95</v>
      </c>
      <c r="M50" s="478"/>
      <c r="N50" s="479" t="s">
        <v>96</v>
      </c>
      <c r="O50" s="480"/>
      <c r="P50" s="54"/>
      <c r="Q50" s="25"/>
      <c r="R50" s="25"/>
      <c r="S50" s="3"/>
      <c r="T50" s="44"/>
      <c r="U50" s="45"/>
      <c r="V50" s="45"/>
      <c r="W50" s="45"/>
      <c r="X50" s="46"/>
    </row>
    <row r="51" spans="2:24" ht="15.75" thickBot="1" x14ac:dyDescent="0.3">
      <c r="B51" s="468">
        <v>60</v>
      </c>
      <c r="C51" s="469"/>
      <c r="D51" s="52">
        <v>0.75</v>
      </c>
      <c r="E51" s="51">
        <v>103.5</v>
      </c>
      <c r="F51" s="11"/>
      <c r="G51" s="472"/>
      <c r="H51" s="473"/>
      <c r="I51" s="473"/>
      <c r="J51" s="459">
        <v>-0.5</v>
      </c>
      <c r="K51" s="460"/>
      <c r="L51" s="461">
        <v>-0.375</v>
      </c>
      <c r="M51" s="460"/>
      <c r="N51" s="461">
        <v>-0.25</v>
      </c>
      <c r="O51" s="462"/>
      <c r="P51" s="54"/>
      <c r="Q51" s="25"/>
      <c r="R51" s="25"/>
      <c r="S51" s="3"/>
      <c r="T51" s="44"/>
      <c r="U51" s="45"/>
      <c r="V51" s="45"/>
      <c r="W51" s="45"/>
      <c r="X51" s="46"/>
    </row>
    <row r="52" spans="2:24" ht="16.5" thickBot="1" x14ac:dyDescent="0.3">
      <c r="B52" s="463" t="s">
        <v>97</v>
      </c>
      <c r="C52" s="464"/>
      <c r="D52" s="464"/>
      <c r="E52" s="56" t="s">
        <v>98</v>
      </c>
      <c r="F52" s="3"/>
      <c r="G52" s="465" t="s">
        <v>99</v>
      </c>
      <c r="H52" s="466"/>
      <c r="I52" s="466"/>
      <c r="J52" s="466"/>
      <c r="K52" s="466"/>
      <c r="L52" s="466"/>
      <c r="M52" s="466"/>
      <c r="N52" s="466"/>
      <c r="O52" s="466"/>
      <c r="P52" s="466"/>
      <c r="Q52" s="466"/>
      <c r="R52" s="466"/>
      <c r="S52" s="3"/>
      <c r="T52" s="57"/>
      <c r="U52" s="58"/>
      <c r="V52" s="58"/>
      <c r="W52" s="58"/>
      <c r="X52" s="59"/>
    </row>
    <row r="53" spans="2:24" ht="16.5" thickBot="1" x14ac:dyDescent="0.3">
      <c r="B53" s="60" t="s">
        <v>5</v>
      </c>
      <c r="C53" s="61" t="s">
        <v>100</v>
      </c>
      <c r="D53" s="62" t="s">
        <v>101</v>
      </c>
      <c r="E53" s="63">
        <f>Control!$B$3</f>
        <v>4.3499999999999996</v>
      </c>
      <c r="F53" s="64"/>
      <c r="G53" s="467" t="s">
        <v>102</v>
      </c>
      <c r="H53" s="456"/>
      <c r="I53" s="456"/>
      <c r="J53" s="456"/>
      <c r="K53" s="456"/>
      <c r="L53" s="456"/>
      <c r="M53" s="456"/>
      <c r="N53" s="456"/>
      <c r="O53" s="456"/>
      <c r="P53" s="456"/>
      <c r="Q53" s="456"/>
      <c r="R53" s="456"/>
      <c r="S53" s="3"/>
      <c r="T53" s="450" t="s">
        <v>103</v>
      </c>
      <c r="U53" s="451"/>
      <c r="V53" s="451"/>
      <c r="W53" s="451"/>
      <c r="X53" s="452"/>
    </row>
    <row r="54" spans="2:24" ht="16.5" thickBot="1" x14ac:dyDescent="0.3">
      <c r="B54" s="60" t="s">
        <v>104</v>
      </c>
      <c r="C54" s="61" t="s">
        <v>100</v>
      </c>
      <c r="D54" s="62" t="s">
        <v>105</v>
      </c>
      <c r="E54" s="63">
        <f>Control!$B$3</f>
        <v>4.3499999999999996</v>
      </c>
      <c r="F54" s="64"/>
      <c r="G54" s="65" t="s">
        <v>106</v>
      </c>
      <c r="H54" s="66"/>
      <c r="I54" s="456" t="s">
        <v>107</v>
      </c>
      <c r="J54" s="456"/>
      <c r="K54" s="456"/>
      <c r="L54" s="456"/>
      <c r="M54" s="456"/>
      <c r="N54" s="456"/>
      <c r="O54" s="456"/>
      <c r="P54" s="456"/>
      <c r="Q54" s="456"/>
      <c r="R54" s="456"/>
      <c r="S54" s="3"/>
      <c r="T54" s="453"/>
      <c r="U54" s="454"/>
      <c r="V54" s="454"/>
      <c r="W54" s="454"/>
      <c r="X54" s="455"/>
    </row>
    <row r="55" spans="2:24" x14ac:dyDescent="0.25">
      <c r="B55" s="457"/>
      <c r="C55" s="457"/>
      <c r="D55" s="458"/>
      <c r="E55" s="458"/>
    </row>
    <row r="56" spans="2:24" x14ac:dyDescent="0.25">
      <c r="O56" s="69"/>
      <c r="P56" s="69"/>
    </row>
  </sheetData>
  <mergeCells count="106">
    <mergeCell ref="B3:E3"/>
    <mergeCell ref="G3:R4"/>
    <mergeCell ref="T3:X3"/>
    <mergeCell ref="C4:E4"/>
    <mergeCell ref="G5:R5"/>
    <mergeCell ref="T5:V5"/>
    <mergeCell ref="W5:X5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G15:R15"/>
    <mergeCell ref="T15:V15"/>
    <mergeCell ref="W15:X15"/>
    <mergeCell ref="G16:I16"/>
    <mergeCell ref="T16:V16"/>
    <mergeCell ref="W16:X16"/>
    <mergeCell ref="G13:I13"/>
    <mergeCell ref="T13:V13"/>
    <mergeCell ref="W13:X13"/>
    <mergeCell ref="G14:I14"/>
    <mergeCell ref="T14:V14"/>
    <mergeCell ref="W14:X14"/>
    <mergeCell ref="G20:I20"/>
    <mergeCell ref="T20:V20"/>
    <mergeCell ref="W20:X20"/>
    <mergeCell ref="G21:I21"/>
    <mergeCell ref="T21:X21"/>
    <mergeCell ref="G22:R22"/>
    <mergeCell ref="G17:I17"/>
    <mergeCell ref="T17:X17"/>
    <mergeCell ref="G18:I18"/>
    <mergeCell ref="T18:V18"/>
    <mergeCell ref="W18:X18"/>
    <mergeCell ref="G19:I19"/>
    <mergeCell ref="T19:V19"/>
    <mergeCell ref="W19:X19"/>
    <mergeCell ref="T28:X28"/>
    <mergeCell ref="T29:X29"/>
    <mergeCell ref="T30:X30"/>
    <mergeCell ref="B31:E31"/>
    <mergeCell ref="T31:X31"/>
    <mergeCell ref="B32:C32"/>
    <mergeCell ref="D32:E32"/>
    <mergeCell ref="T32:X32"/>
    <mergeCell ref="G23:I23"/>
    <mergeCell ref="G24:I24"/>
    <mergeCell ref="G25:I25"/>
    <mergeCell ref="G26:I26"/>
    <mergeCell ref="T26:X26"/>
    <mergeCell ref="G27:I27"/>
    <mergeCell ref="T27:X27"/>
    <mergeCell ref="B36:E36"/>
    <mergeCell ref="T36:X36"/>
    <mergeCell ref="B37:E37"/>
    <mergeCell ref="T37:X37"/>
    <mergeCell ref="B38:E38"/>
    <mergeCell ref="T38:X38"/>
    <mergeCell ref="B33:C33"/>
    <mergeCell ref="D33:E33"/>
    <mergeCell ref="T33:X33"/>
    <mergeCell ref="B34:E34"/>
    <mergeCell ref="T34:X34"/>
    <mergeCell ref="B35:E35"/>
    <mergeCell ref="T35:X35"/>
    <mergeCell ref="B42:E42"/>
    <mergeCell ref="T42:X42"/>
    <mergeCell ref="B43:E43"/>
    <mergeCell ref="B44:C44"/>
    <mergeCell ref="B45:C45"/>
    <mergeCell ref="B46:C46"/>
    <mergeCell ref="B39:E39"/>
    <mergeCell ref="T39:X39"/>
    <mergeCell ref="B40:E40"/>
    <mergeCell ref="T40:X40"/>
    <mergeCell ref="B41:E41"/>
    <mergeCell ref="T41:X41"/>
    <mergeCell ref="B47:C47"/>
    <mergeCell ref="B48:C48"/>
    <mergeCell ref="B49:C49"/>
    <mergeCell ref="G49:I51"/>
    <mergeCell ref="J49:O49"/>
    <mergeCell ref="B50:C50"/>
    <mergeCell ref="J50:K50"/>
    <mergeCell ref="L50:M50"/>
    <mergeCell ref="N50:O50"/>
    <mergeCell ref="B51:C51"/>
    <mergeCell ref="T53:X54"/>
    <mergeCell ref="I54:R54"/>
    <mergeCell ref="B55:C55"/>
    <mergeCell ref="D55:E55"/>
    <mergeCell ref="J51:K51"/>
    <mergeCell ref="L51:M51"/>
    <mergeCell ref="N51:O51"/>
    <mergeCell ref="B52:D52"/>
    <mergeCell ref="G52:R52"/>
    <mergeCell ref="G53:R53"/>
  </mergeCells>
  <conditionalFormatting sqref="B43:B51">
    <cfRule type="cellIs" dxfId="116" priority="4" operator="equal">
      <formula>"N/A"</formula>
    </cfRule>
  </conditionalFormatting>
  <conditionalFormatting sqref="D45:E51">
    <cfRule type="cellIs" dxfId="115" priority="1" operator="equal">
      <formula>"N/A"</formula>
    </cfRule>
  </conditionalFormatting>
  <printOptions horizontalCentered="1" verticalCentered="1"/>
  <pageMargins left="0.25" right="0.25" top="0.25" bottom="0.25" header="0" footer="0"/>
  <pageSetup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B649E-FA3A-437B-ACAB-AC2CBA546822}">
  <sheetPr published="0" codeName="Sheet13">
    <tabColor theme="4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0"/>
      <c r="B1" t="s">
        <v>108</v>
      </c>
      <c r="M1" s="71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2"/>
      <c r="B4" s="605" t="s">
        <v>109</v>
      </c>
      <c r="C4" s="606"/>
      <c r="D4" s="73"/>
      <c r="E4" s="605" t="s">
        <v>110</v>
      </c>
      <c r="F4" s="607"/>
      <c r="G4" s="73"/>
      <c r="H4" s="605" t="s">
        <v>111</v>
      </c>
      <c r="I4" s="606"/>
      <c r="J4" s="607"/>
      <c r="L4" s="605" t="s">
        <v>113</v>
      </c>
      <c r="M4" s="607"/>
      <c r="P4" s="74"/>
      <c r="Q4" s="74"/>
      <c r="R4" s="74"/>
      <c r="S4" s="74"/>
    </row>
    <row r="5" spans="1:19" ht="18" thickBot="1" x14ac:dyDescent="0.3">
      <c r="A5" s="187" t="s">
        <v>4</v>
      </c>
      <c r="B5" s="75" t="s">
        <v>5</v>
      </c>
      <c r="C5" s="188" t="s">
        <v>191</v>
      </c>
      <c r="E5" s="75" t="s">
        <v>5</v>
      </c>
      <c r="F5" s="188" t="s">
        <v>191</v>
      </c>
      <c r="H5" s="75" t="s">
        <v>5</v>
      </c>
      <c r="I5" s="188" t="s">
        <v>191</v>
      </c>
      <c r="J5" s="188" t="s">
        <v>192</v>
      </c>
      <c r="L5" s="75" t="s">
        <v>5</v>
      </c>
      <c r="M5" s="188" t="s">
        <v>191</v>
      </c>
      <c r="P5" s="78"/>
      <c r="Q5" s="78"/>
      <c r="R5" s="78"/>
      <c r="S5" s="78"/>
    </row>
    <row r="6" spans="1:19" ht="15.75" x14ac:dyDescent="0.25">
      <c r="A6" s="190">
        <v>6.375</v>
      </c>
      <c r="B6" s="80">
        <v>95.968999999999994</v>
      </c>
      <c r="C6" s="82">
        <v>95.468999999999994</v>
      </c>
      <c r="E6" s="398">
        <v>-0.125</v>
      </c>
      <c r="F6" s="398">
        <v>-0.125</v>
      </c>
      <c r="H6" s="84">
        <f>IFERROR(E6+B6,"NA")</f>
        <v>95.843999999999994</v>
      </c>
      <c r="I6" s="85">
        <f t="shared" ref="I6:I40" si="0">F6+C6</f>
        <v>95.343999999999994</v>
      </c>
      <c r="J6" s="86">
        <f>I6-H6</f>
        <v>-0.5</v>
      </c>
      <c r="L6" s="87"/>
      <c r="M6" s="97"/>
    </row>
    <row r="7" spans="1:19" ht="15.75" x14ac:dyDescent="0.25">
      <c r="A7" s="190">
        <v>6.5</v>
      </c>
      <c r="B7" s="80">
        <v>96.500249999999994</v>
      </c>
      <c r="C7" s="82">
        <v>96.000249999999994</v>
      </c>
      <c r="E7" s="398">
        <v>-0.125</v>
      </c>
      <c r="F7" s="398">
        <v>-0.125</v>
      </c>
      <c r="H7" s="84">
        <f t="shared" ref="H7:H40" si="1">IFERROR(E7+B7,"NA")</f>
        <v>96.375249999999994</v>
      </c>
      <c r="I7" s="85">
        <f t="shared" si="0"/>
        <v>95.875249999999994</v>
      </c>
      <c r="J7" s="86">
        <f t="shared" ref="J7:J40" si="2">I7-H7</f>
        <v>-0.5</v>
      </c>
      <c r="L7" s="84">
        <f>H7-H6</f>
        <v>0.53125</v>
      </c>
      <c r="M7" s="86">
        <f>I7-I6</f>
        <v>0.53125</v>
      </c>
    </row>
    <row r="8" spans="1:19" ht="15.75" x14ac:dyDescent="0.25">
      <c r="A8" s="190">
        <v>6.625</v>
      </c>
      <c r="B8" s="80">
        <v>97.031499999999994</v>
      </c>
      <c r="C8" s="82">
        <v>96.531499999999994</v>
      </c>
      <c r="E8" s="398">
        <v>-0.125</v>
      </c>
      <c r="F8" s="398">
        <v>-0.125</v>
      </c>
      <c r="H8" s="84">
        <f t="shared" si="1"/>
        <v>96.906499999999994</v>
      </c>
      <c r="I8" s="85">
        <f t="shared" si="0"/>
        <v>96.406499999999994</v>
      </c>
      <c r="J8" s="86">
        <f t="shared" si="2"/>
        <v>-0.5</v>
      </c>
      <c r="L8" s="84">
        <f t="shared" ref="L8:M40" si="3">H8-H7</f>
        <v>0.53125</v>
      </c>
      <c r="M8" s="86">
        <f t="shared" si="3"/>
        <v>0.53125</v>
      </c>
    </row>
    <row r="9" spans="1:19" ht="15.75" x14ac:dyDescent="0.25">
      <c r="A9" s="190">
        <v>6.75</v>
      </c>
      <c r="B9" s="80">
        <v>99.359375</v>
      </c>
      <c r="C9" s="82">
        <v>98.859375</v>
      </c>
      <c r="E9" s="398">
        <v>-0.125</v>
      </c>
      <c r="F9" s="398">
        <v>-0.125</v>
      </c>
      <c r="H9" s="84">
        <f t="shared" si="1"/>
        <v>99.234375</v>
      </c>
      <c r="I9" s="85">
        <f t="shared" si="0"/>
        <v>98.734375</v>
      </c>
      <c r="J9" s="86">
        <f t="shared" si="2"/>
        <v>-0.5</v>
      </c>
      <c r="L9" s="84">
        <f t="shared" si="3"/>
        <v>2.3278750000000059</v>
      </c>
      <c r="M9" s="86">
        <f t="shared" si="3"/>
        <v>2.3278750000000059</v>
      </c>
    </row>
    <row r="10" spans="1:19" ht="15.75" x14ac:dyDescent="0.25">
      <c r="A10" s="190">
        <v>6.875</v>
      </c>
      <c r="B10" s="80">
        <v>99.890625</v>
      </c>
      <c r="C10" s="82">
        <v>99.390625</v>
      </c>
      <c r="E10" s="398">
        <v>-0.125</v>
      </c>
      <c r="F10" s="398">
        <v>-0.125</v>
      </c>
      <c r="H10" s="84">
        <f t="shared" si="1"/>
        <v>99.765625</v>
      </c>
      <c r="I10" s="85">
        <f t="shared" si="0"/>
        <v>99.265625</v>
      </c>
      <c r="J10" s="86">
        <f t="shared" si="2"/>
        <v>-0.5</v>
      </c>
      <c r="L10" s="84">
        <f t="shared" si="3"/>
        <v>0.53125</v>
      </c>
      <c r="M10" s="86">
        <f t="shared" si="3"/>
        <v>0.53125</v>
      </c>
    </row>
    <row r="11" spans="1:19" ht="15.75" x14ac:dyDescent="0.25">
      <c r="A11" s="190">
        <v>6.9989999999999997</v>
      </c>
      <c r="B11" s="80">
        <v>100.421875</v>
      </c>
      <c r="C11" s="82">
        <v>99.921875</v>
      </c>
      <c r="E11" s="398">
        <v>-0.125</v>
      </c>
      <c r="F11" s="398">
        <v>-0.125</v>
      </c>
      <c r="H11" s="84">
        <f t="shared" si="1"/>
        <v>100.296875</v>
      </c>
      <c r="I11" s="85">
        <f t="shared" si="0"/>
        <v>99.796875</v>
      </c>
      <c r="J11" s="86">
        <f t="shared" si="2"/>
        <v>-0.5</v>
      </c>
      <c r="L11" s="84">
        <f t="shared" si="3"/>
        <v>0.53125</v>
      </c>
      <c r="M11" s="86">
        <f t="shared" si="3"/>
        <v>0.53125</v>
      </c>
    </row>
    <row r="12" spans="1:19" ht="15.75" x14ac:dyDescent="0.25">
      <c r="A12" s="190">
        <v>7.125</v>
      </c>
      <c r="B12" s="80">
        <v>100.953125</v>
      </c>
      <c r="C12" s="82">
        <v>100.453125</v>
      </c>
      <c r="E12" s="398">
        <v>-0.125</v>
      </c>
      <c r="F12" s="398">
        <v>-0.125</v>
      </c>
      <c r="H12" s="84">
        <f t="shared" si="1"/>
        <v>100.828125</v>
      </c>
      <c r="I12" s="85">
        <f t="shared" si="0"/>
        <v>100.328125</v>
      </c>
      <c r="J12" s="86">
        <f t="shared" si="2"/>
        <v>-0.5</v>
      </c>
      <c r="L12" s="84">
        <f t="shared" si="3"/>
        <v>0.53125</v>
      </c>
      <c r="M12" s="86">
        <f t="shared" si="3"/>
        <v>0.53125</v>
      </c>
    </row>
    <row r="13" spans="1:19" ht="15.75" x14ac:dyDescent="0.25">
      <c r="A13" s="190">
        <v>7.25</v>
      </c>
      <c r="B13" s="80">
        <v>101.484375</v>
      </c>
      <c r="C13" s="82">
        <v>100.984375</v>
      </c>
      <c r="E13" s="398">
        <v>-0.125</v>
      </c>
      <c r="F13" s="398">
        <v>-0.125</v>
      </c>
      <c r="H13" s="84">
        <f t="shared" si="1"/>
        <v>101.359375</v>
      </c>
      <c r="I13" s="85">
        <f t="shared" si="0"/>
        <v>100.859375</v>
      </c>
      <c r="J13" s="86">
        <f t="shared" si="2"/>
        <v>-0.5</v>
      </c>
      <c r="L13" s="84">
        <f t="shared" si="3"/>
        <v>0.53125</v>
      </c>
      <c r="M13" s="86">
        <f t="shared" si="3"/>
        <v>0.53125</v>
      </c>
    </row>
    <row r="14" spans="1:19" ht="15.75" x14ac:dyDescent="0.25">
      <c r="A14" s="190">
        <v>7.375</v>
      </c>
      <c r="B14" s="80">
        <v>102</v>
      </c>
      <c r="C14" s="82">
        <v>101.5</v>
      </c>
      <c r="E14" s="398">
        <v>-0.125</v>
      </c>
      <c r="F14" s="398">
        <v>-0.125</v>
      </c>
      <c r="H14" s="84">
        <f t="shared" si="1"/>
        <v>101.875</v>
      </c>
      <c r="I14" s="85">
        <f t="shared" si="0"/>
        <v>101.375</v>
      </c>
      <c r="J14" s="86">
        <f t="shared" si="2"/>
        <v>-0.5</v>
      </c>
      <c r="L14" s="84">
        <f t="shared" si="3"/>
        <v>0.515625</v>
      </c>
      <c r="M14" s="86">
        <f t="shared" si="3"/>
        <v>0.515625</v>
      </c>
    </row>
    <row r="15" spans="1:19" ht="15.75" x14ac:dyDescent="0.25">
      <c r="A15" s="190">
        <v>7.5</v>
      </c>
      <c r="B15" s="80">
        <v>102.5</v>
      </c>
      <c r="C15" s="82">
        <v>102</v>
      </c>
      <c r="E15" s="398">
        <v>-0.125</v>
      </c>
      <c r="F15" s="398">
        <v>-0.125</v>
      </c>
      <c r="H15" s="84">
        <f t="shared" si="1"/>
        <v>102.375</v>
      </c>
      <c r="I15" s="85">
        <f t="shared" si="0"/>
        <v>101.875</v>
      </c>
      <c r="J15" s="86">
        <f t="shared" si="2"/>
        <v>-0.5</v>
      </c>
      <c r="L15" s="84">
        <f t="shared" si="3"/>
        <v>0.5</v>
      </c>
      <c r="M15" s="86">
        <f t="shared" si="3"/>
        <v>0.5</v>
      </c>
    </row>
    <row r="16" spans="1:19" ht="15.75" x14ac:dyDescent="0.25">
      <c r="A16" s="190">
        <v>7.625</v>
      </c>
      <c r="B16" s="80">
        <v>103</v>
      </c>
      <c r="C16" s="82">
        <v>102.5</v>
      </c>
      <c r="E16" s="398">
        <v>-0.125</v>
      </c>
      <c r="F16" s="398">
        <v>-0.125</v>
      </c>
      <c r="H16" s="84">
        <f t="shared" si="1"/>
        <v>102.875</v>
      </c>
      <c r="I16" s="85">
        <f t="shared" si="0"/>
        <v>102.375</v>
      </c>
      <c r="J16" s="86">
        <f t="shared" si="2"/>
        <v>-0.5</v>
      </c>
      <c r="L16" s="84">
        <f t="shared" si="3"/>
        <v>0.5</v>
      </c>
      <c r="M16" s="86">
        <f t="shared" si="3"/>
        <v>0.5</v>
      </c>
    </row>
    <row r="17" spans="1:13" ht="15.75" x14ac:dyDescent="0.25">
      <c r="A17" s="190">
        <v>7.75</v>
      </c>
      <c r="B17" s="80">
        <v>103.45</v>
      </c>
      <c r="C17" s="82">
        <v>103</v>
      </c>
      <c r="E17" s="398">
        <v>-0.125</v>
      </c>
      <c r="F17" s="398">
        <v>-0.125</v>
      </c>
      <c r="H17" s="84">
        <f t="shared" si="1"/>
        <v>103.325</v>
      </c>
      <c r="I17" s="85">
        <f t="shared" si="0"/>
        <v>102.875</v>
      </c>
      <c r="J17" s="86">
        <f t="shared" si="2"/>
        <v>-0.45000000000000284</v>
      </c>
      <c r="L17" s="84">
        <f t="shared" si="3"/>
        <v>0.45000000000000284</v>
      </c>
      <c r="M17" s="86">
        <f t="shared" si="3"/>
        <v>0.5</v>
      </c>
    </row>
    <row r="18" spans="1:13" ht="15.75" x14ac:dyDescent="0.25">
      <c r="A18" s="190">
        <v>7.875</v>
      </c>
      <c r="B18" s="80">
        <v>103.83750000000001</v>
      </c>
      <c r="C18" s="82">
        <v>103.4375</v>
      </c>
      <c r="E18" s="398">
        <v>-0.125</v>
      </c>
      <c r="F18" s="398">
        <v>-0.125</v>
      </c>
      <c r="H18" s="84">
        <f t="shared" si="1"/>
        <v>103.71250000000001</v>
      </c>
      <c r="I18" s="85">
        <f t="shared" si="0"/>
        <v>103.3125</v>
      </c>
      <c r="J18" s="86">
        <f t="shared" si="2"/>
        <v>-0.40000000000000568</v>
      </c>
      <c r="L18" s="84">
        <f t="shared" si="3"/>
        <v>0.38750000000000284</v>
      </c>
      <c r="M18" s="86">
        <f t="shared" si="3"/>
        <v>0.4375</v>
      </c>
    </row>
    <row r="19" spans="1:13" ht="15.75" x14ac:dyDescent="0.25">
      <c r="A19" s="190">
        <v>7.9989999999999997</v>
      </c>
      <c r="B19" s="80">
        <v>104.1</v>
      </c>
      <c r="C19" s="82">
        <v>103.75</v>
      </c>
      <c r="E19" s="398">
        <v>-0.125</v>
      </c>
      <c r="F19" s="398">
        <v>-0.125</v>
      </c>
      <c r="H19" s="84">
        <f t="shared" si="1"/>
        <v>103.97499999999999</v>
      </c>
      <c r="I19" s="85">
        <f t="shared" si="0"/>
        <v>103.625</v>
      </c>
      <c r="J19" s="86">
        <f t="shared" si="2"/>
        <v>-0.34999999999999432</v>
      </c>
      <c r="L19" s="84">
        <f t="shared" si="3"/>
        <v>0.26249999999998863</v>
      </c>
      <c r="M19" s="86">
        <f t="shared" si="3"/>
        <v>0.3125</v>
      </c>
    </row>
    <row r="20" spans="1:13" ht="15.75" x14ac:dyDescent="0.25">
      <c r="A20" s="190">
        <v>8.125</v>
      </c>
      <c r="B20" s="80">
        <v>104.3</v>
      </c>
      <c r="C20" s="82">
        <v>104</v>
      </c>
      <c r="E20" s="398">
        <v>-0.125</v>
      </c>
      <c r="F20" s="398">
        <v>-0.125</v>
      </c>
      <c r="H20" s="84">
        <f t="shared" si="1"/>
        <v>104.175</v>
      </c>
      <c r="I20" s="85">
        <f t="shared" si="0"/>
        <v>103.875</v>
      </c>
      <c r="J20" s="86">
        <f t="shared" si="2"/>
        <v>-0.29999999999999716</v>
      </c>
      <c r="L20" s="84">
        <f t="shared" si="3"/>
        <v>0.20000000000000284</v>
      </c>
      <c r="M20" s="86">
        <f t="shared" si="3"/>
        <v>0.25</v>
      </c>
    </row>
    <row r="21" spans="1:13" ht="15.75" x14ac:dyDescent="0.25">
      <c r="A21" s="190">
        <v>8.25</v>
      </c>
      <c r="B21" s="80">
        <v>104.5</v>
      </c>
      <c r="C21" s="82">
        <v>104.25</v>
      </c>
      <c r="E21" s="398">
        <v>-0.125</v>
      </c>
      <c r="F21" s="398">
        <v>-0.125</v>
      </c>
      <c r="H21" s="84">
        <f t="shared" si="1"/>
        <v>104.375</v>
      </c>
      <c r="I21" s="85">
        <f t="shared" si="0"/>
        <v>104.125</v>
      </c>
      <c r="J21" s="86">
        <f t="shared" si="2"/>
        <v>-0.25</v>
      </c>
      <c r="L21" s="84">
        <f t="shared" si="3"/>
        <v>0.20000000000000284</v>
      </c>
      <c r="M21" s="86">
        <f t="shared" si="3"/>
        <v>0.25</v>
      </c>
    </row>
    <row r="22" spans="1:13" ht="15.75" x14ac:dyDescent="0.25">
      <c r="A22" s="190">
        <v>8.375</v>
      </c>
      <c r="B22" s="80">
        <v>104.7</v>
      </c>
      <c r="C22" s="82">
        <v>104.5</v>
      </c>
      <c r="E22" s="398">
        <v>-0.125</v>
      </c>
      <c r="F22" s="398">
        <v>-0.125</v>
      </c>
      <c r="H22" s="84">
        <f t="shared" si="1"/>
        <v>104.575</v>
      </c>
      <c r="I22" s="85">
        <f t="shared" si="0"/>
        <v>104.375</v>
      </c>
      <c r="J22" s="86">
        <f t="shared" si="2"/>
        <v>-0.20000000000000284</v>
      </c>
      <c r="L22" s="84">
        <f t="shared" si="3"/>
        <v>0.20000000000000284</v>
      </c>
      <c r="M22" s="86">
        <f t="shared" si="3"/>
        <v>0.25</v>
      </c>
    </row>
    <row r="23" spans="1:13" ht="15.75" x14ac:dyDescent="0.25">
      <c r="A23" s="190">
        <v>8.5</v>
      </c>
      <c r="B23" s="80">
        <v>104.95</v>
      </c>
      <c r="C23" s="82">
        <v>104.75</v>
      </c>
      <c r="E23" s="398">
        <v>-0.125</v>
      </c>
      <c r="F23" s="398">
        <v>-0.125</v>
      </c>
      <c r="H23" s="84">
        <f t="shared" si="1"/>
        <v>104.825</v>
      </c>
      <c r="I23" s="85">
        <f t="shared" si="0"/>
        <v>104.625</v>
      </c>
      <c r="J23" s="86">
        <f t="shared" si="2"/>
        <v>-0.20000000000000284</v>
      </c>
      <c r="L23" s="84">
        <f t="shared" si="3"/>
        <v>0.25</v>
      </c>
      <c r="M23" s="86">
        <f t="shared" si="3"/>
        <v>0.25</v>
      </c>
    </row>
    <row r="24" spans="1:13" ht="15.75" x14ac:dyDescent="0.25">
      <c r="A24" s="190">
        <v>8.625</v>
      </c>
      <c r="B24" s="80">
        <v>105.2</v>
      </c>
      <c r="C24" s="82">
        <v>105</v>
      </c>
      <c r="E24" s="398">
        <v>-0.125</v>
      </c>
      <c r="F24" s="398">
        <v>-0.125</v>
      </c>
      <c r="H24" s="84">
        <f t="shared" si="1"/>
        <v>105.075</v>
      </c>
      <c r="I24" s="85">
        <f t="shared" si="0"/>
        <v>104.875</v>
      </c>
      <c r="J24" s="86">
        <f t="shared" si="2"/>
        <v>-0.20000000000000284</v>
      </c>
      <c r="L24" s="84">
        <f t="shared" si="3"/>
        <v>0.25</v>
      </c>
      <c r="M24" s="86">
        <f t="shared" si="3"/>
        <v>0.25</v>
      </c>
    </row>
    <row r="25" spans="1:13" ht="15.75" x14ac:dyDescent="0.25">
      <c r="A25" s="190">
        <v>8.75</v>
      </c>
      <c r="B25" s="80">
        <v>105.45</v>
      </c>
      <c r="C25" s="82">
        <v>105.25</v>
      </c>
      <c r="E25" s="398">
        <v>-0.125</v>
      </c>
      <c r="F25" s="398">
        <v>-0.125</v>
      </c>
      <c r="H25" s="84">
        <f t="shared" si="1"/>
        <v>105.325</v>
      </c>
      <c r="I25" s="85">
        <f t="shared" si="0"/>
        <v>105.125</v>
      </c>
      <c r="J25" s="86">
        <f t="shared" si="2"/>
        <v>-0.20000000000000284</v>
      </c>
      <c r="L25" s="84">
        <f t="shared" si="3"/>
        <v>0.25</v>
      </c>
      <c r="M25" s="86">
        <f t="shared" si="3"/>
        <v>0.25</v>
      </c>
    </row>
    <row r="26" spans="1:13" ht="15.75" x14ac:dyDescent="0.25">
      <c r="A26" s="190">
        <v>8.875</v>
      </c>
      <c r="B26" s="80">
        <v>105.7</v>
      </c>
      <c r="C26" s="82">
        <v>105.5</v>
      </c>
      <c r="E26" s="398">
        <v>-0.125</v>
      </c>
      <c r="F26" s="398">
        <v>-0.125</v>
      </c>
      <c r="H26" s="84">
        <f t="shared" si="1"/>
        <v>105.575</v>
      </c>
      <c r="I26" s="85">
        <f t="shared" si="0"/>
        <v>105.375</v>
      </c>
      <c r="J26" s="86">
        <f t="shared" si="2"/>
        <v>-0.20000000000000284</v>
      </c>
      <c r="L26" s="84">
        <f t="shared" si="3"/>
        <v>0.25</v>
      </c>
      <c r="M26" s="86">
        <f t="shared" si="3"/>
        <v>0.25</v>
      </c>
    </row>
    <row r="27" spans="1:13" ht="15.75" x14ac:dyDescent="0.25">
      <c r="A27" s="190">
        <v>8.9990000000000006</v>
      </c>
      <c r="B27" s="80">
        <v>105.95</v>
      </c>
      <c r="C27" s="82">
        <v>105.75</v>
      </c>
      <c r="E27" s="398">
        <v>-0.125</v>
      </c>
      <c r="F27" s="398">
        <v>-0.125</v>
      </c>
      <c r="H27" s="84">
        <f t="shared" si="1"/>
        <v>105.825</v>
      </c>
      <c r="I27" s="85">
        <f t="shared" si="0"/>
        <v>105.625</v>
      </c>
      <c r="J27" s="86">
        <f t="shared" si="2"/>
        <v>-0.20000000000000284</v>
      </c>
      <c r="L27" s="84">
        <f t="shared" si="3"/>
        <v>0.25</v>
      </c>
      <c r="M27" s="86">
        <f t="shared" si="3"/>
        <v>0.25</v>
      </c>
    </row>
    <row r="28" spans="1:13" ht="15.75" x14ac:dyDescent="0.25">
      <c r="A28" s="190">
        <v>9.125</v>
      </c>
      <c r="B28" s="80">
        <v>106.2</v>
      </c>
      <c r="C28" s="82">
        <v>106</v>
      </c>
      <c r="E28" s="398">
        <v>-0.125</v>
      </c>
      <c r="F28" s="398">
        <v>-0.125</v>
      </c>
      <c r="H28" s="84">
        <f t="shared" si="1"/>
        <v>106.075</v>
      </c>
      <c r="I28" s="85">
        <f t="shared" si="0"/>
        <v>105.875</v>
      </c>
      <c r="J28" s="86">
        <f t="shared" si="2"/>
        <v>-0.20000000000000284</v>
      </c>
      <c r="L28" s="84">
        <f t="shared" si="3"/>
        <v>0.25</v>
      </c>
      <c r="M28" s="86">
        <f t="shared" si="3"/>
        <v>0.25</v>
      </c>
    </row>
    <row r="29" spans="1:13" ht="15.75" x14ac:dyDescent="0.25">
      <c r="A29" s="190">
        <v>9.25</v>
      </c>
      <c r="B29" s="80">
        <v>106.45</v>
      </c>
      <c r="C29" s="82">
        <v>106.25</v>
      </c>
      <c r="E29" s="398">
        <v>-0.125</v>
      </c>
      <c r="F29" s="398">
        <v>-0.125</v>
      </c>
      <c r="H29" s="84">
        <f t="shared" si="1"/>
        <v>106.325</v>
      </c>
      <c r="I29" s="85">
        <f t="shared" si="0"/>
        <v>106.125</v>
      </c>
      <c r="J29" s="86">
        <f t="shared" si="2"/>
        <v>-0.20000000000000284</v>
      </c>
      <c r="L29" s="84">
        <f t="shared" si="3"/>
        <v>0.25</v>
      </c>
      <c r="M29" s="86">
        <f t="shared" si="3"/>
        <v>0.25</v>
      </c>
    </row>
    <row r="30" spans="1:13" ht="15.75" x14ac:dyDescent="0.25">
      <c r="A30" s="190">
        <v>9.375</v>
      </c>
      <c r="B30" s="80">
        <v>106.7</v>
      </c>
      <c r="C30" s="82">
        <v>106.5</v>
      </c>
      <c r="E30" s="398">
        <v>-0.125</v>
      </c>
      <c r="F30" s="398">
        <v>-0.125</v>
      </c>
      <c r="H30" s="84">
        <f t="shared" si="1"/>
        <v>106.575</v>
      </c>
      <c r="I30" s="85">
        <f t="shared" si="0"/>
        <v>106.375</v>
      </c>
      <c r="J30" s="86">
        <f t="shared" si="2"/>
        <v>-0.20000000000000284</v>
      </c>
      <c r="L30" s="84">
        <f t="shared" si="3"/>
        <v>0.25</v>
      </c>
      <c r="M30" s="86">
        <f t="shared" si="3"/>
        <v>0.25</v>
      </c>
    </row>
    <row r="31" spans="1:13" ht="15.75" x14ac:dyDescent="0.25">
      <c r="A31" s="190">
        <v>9.5</v>
      </c>
      <c r="B31" s="80">
        <v>106.95</v>
      </c>
      <c r="C31" s="82">
        <v>106.75</v>
      </c>
      <c r="E31" s="398">
        <v>-0.125</v>
      </c>
      <c r="F31" s="398">
        <v>-0.125</v>
      </c>
      <c r="H31" s="84">
        <f t="shared" si="1"/>
        <v>106.825</v>
      </c>
      <c r="I31" s="85">
        <f t="shared" si="0"/>
        <v>106.625</v>
      </c>
      <c r="J31" s="86">
        <f t="shared" si="2"/>
        <v>-0.20000000000000284</v>
      </c>
      <c r="L31" s="84">
        <f t="shared" si="3"/>
        <v>0.25</v>
      </c>
      <c r="M31" s="86">
        <f t="shared" si="3"/>
        <v>0.25</v>
      </c>
    </row>
    <row r="32" spans="1:13" ht="15.75" x14ac:dyDescent="0.25">
      <c r="A32" s="190">
        <v>9.625</v>
      </c>
      <c r="B32" s="80">
        <v>107.2</v>
      </c>
      <c r="C32" s="82">
        <v>107</v>
      </c>
      <c r="E32" s="398">
        <v>-0.125</v>
      </c>
      <c r="F32" s="398">
        <v>-0.125</v>
      </c>
      <c r="H32" s="84">
        <f t="shared" si="1"/>
        <v>107.075</v>
      </c>
      <c r="I32" s="85">
        <f t="shared" si="0"/>
        <v>106.875</v>
      </c>
      <c r="J32" s="86">
        <f t="shared" si="2"/>
        <v>-0.20000000000000284</v>
      </c>
      <c r="L32" s="84">
        <f t="shared" si="3"/>
        <v>0.25</v>
      </c>
      <c r="M32" s="86">
        <f t="shared" si="3"/>
        <v>0.25</v>
      </c>
    </row>
    <row r="33" spans="1:13" ht="15.75" x14ac:dyDescent="0.25">
      <c r="A33" s="190">
        <v>9.75</v>
      </c>
      <c r="B33" s="80">
        <v>107.45</v>
      </c>
      <c r="C33" s="82">
        <v>107.25</v>
      </c>
      <c r="E33" s="398">
        <v>-0.125</v>
      </c>
      <c r="F33" s="398">
        <v>-0.125</v>
      </c>
      <c r="H33" s="84">
        <f t="shared" si="1"/>
        <v>107.325</v>
      </c>
      <c r="I33" s="85">
        <f t="shared" si="0"/>
        <v>107.125</v>
      </c>
      <c r="J33" s="86">
        <f t="shared" si="2"/>
        <v>-0.20000000000000284</v>
      </c>
      <c r="L33" s="84">
        <f t="shared" si="3"/>
        <v>0.25</v>
      </c>
      <c r="M33" s="86">
        <f t="shared" si="3"/>
        <v>0.25</v>
      </c>
    </row>
    <row r="34" spans="1:13" ht="15.75" x14ac:dyDescent="0.25">
      <c r="A34" s="190">
        <v>9.875</v>
      </c>
      <c r="B34" s="80">
        <v>107.7</v>
      </c>
      <c r="C34" s="82">
        <v>107.5</v>
      </c>
      <c r="E34" s="398">
        <v>-0.125</v>
      </c>
      <c r="F34" s="398">
        <v>-0.125</v>
      </c>
      <c r="H34" s="84">
        <f t="shared" si="1"/>
        <v>107.575</v>
      </c>
      <c r="I34" s="85">
        <f t="shared" si="0"/>
        <v>107.375</v>
      </c>
      <c r="J34" s="86">
        <f t="shared" si="2"/>
        <v>-0.20000000000000284</v>
      </c>
      <c r="L34" s="84">
        <f t="shared" si="3"/>
        <v>0.25</v>
      </c>
      <c r="M34" s="86">
        <f t="shared" si="3"/>
        <v>0.25</v>
      </c>
    </row>
    <row r="35" spans="1:13" ht="15.75" x14ac:dyDescent="0.25">
      <c r="A35" s="190">
        <v>9.9990000000000006</v>
      </c>
      <c r="B35" s="80">
        <v>107.95</v>
      </c>
      <c r="C35" s="82">
        <v>107.75</v>
      </c>
      <c r="E35" s="398">
        <v>-0.125</v>
      </c>
      <c r="F35" s="398">
        <v>-0.125</v>
      </c>
      <c r="H35" s="84">
        <f t="shared" si="1"/>
        <v>107.825</v>
      </c>
      <c r="I35" s="85">
        <f t="shared" si="0"/>
        <v>107.625</v>
      </c>
      <c r="J35" s="86">
        <f t="shared" si="2"/>
        <v>-0.20000000000000284</v>
      </c>
      <c r="L35" s="84">
        <f t="shared" si="3"/>
        <v>0.25</v>
      </c>
      <c r="M35" s="86">
        <f t="shared" si="3"/>
        <v>0.25</v>
      </c>
    </row>
    <row r="36" spans="1:13" ht="15.75" x14ac:dyDescent="0.25">
      <c r="A36" s="190">
        <v>10.125</v>
      </c>
      <c r="B36" s="80">
        <v>108.2</v>
      </c>
      <c r="C36" s="82">
        <v>108</v>
      </c>
      <c r="E36" s="398">
        <v>-0.125</v>
      </c>
      <c r="F36" s="398">
        <v>-0.125</v>
      </c>
      <c r="H36" s="84">
        <f t="shared" si="1"/>
        <v>108.075</v>
      </c>
      <c r="I36" s="85">
        <f t="shared" si="0"/>
        <v>107.875</v>
      </c>
      <c r="J36" s="86">
        <f t="shared" si="2"/>
        <v>-0.20000000000000284</v>
      </c>
      <c r="L36" s="84">
        <f t="shared" si="3"/>
        <v>0.25</v>
      </c>
      <c r="M36" s="86">
        <f t="shared" si="3"/>
        <v>0.25</v>
      </c>
    </row>
    <row r="37" spans="1:13" ht="15.75" x14ac:dyDescent="0.25">
      <c r="A37" s="190">
        <v>10.25</v>
      </c>
      <c r="B37" s="80">
        <v>108.45</v>
      </c>
      <c r="C37" s="82">
        <v>108.25</v>
      </c>
      <c r="E37" s="398">
        <v>-0.125</v>
      </c>
      <c r="F37" s="398">
        <v>-0.125</v>
      </c>
      <c r="H37" s="84">
        <f t="shared" si="1"/>
        <v>108.325</v>
      </c>
      <c r="I37" s="85">
        <f t="shared" si="0"/>
        <v>108.125</v>
      </c>
      <c r="J37" s="86">
        <f t="shared" si="2"/>
        <v>-0.20000000000000284</v>
      </c>
      <c r="L37" s="84">
        <f t="shared" si="3"/>
        <v>0.25</v>
      </c>
      <c r="M37" s="86">
        <f t="shared" si="3"/>
        <v>0.25</v>
      </c>
    </row>
    <row r="38" spans="1:13" ht="15.75" x14ac:dyDescent="0.25">
      <c r="A38" s="190">
        <v>10.375</v>
      </c>
      <c r="B38" s="80">
        <v>108.7</v>
      </c>
      <c r="C38" s="82">
        <v>108.5</v>
      </c>
      <c r="E38" s="398">
        <v>-0.125</v>
      </c>
      <c r="F38" s="398">
        <v>-0.125</v>
      </c>
      <c r="H38" s="84">
        <f t="shared" si="1"/>
        <v>108.575</v>
      </c>
      <c r="I38" s="85">
        <f t="shared" si="0"/>
        <v>108.375</v>
      </c>
      <c r="J38" s="86">
        <f t="shared" si="2"/>
        <v>-0.20000000000000284</v>
      </c>
      <c r="L38" s="84">
        <f t="shared" si="3"/>
        <v>0.25</v>
      </c>
      <c r="M38" s="86">
        <f t="shared" si="3"/>
        <v>0.25</v>
      </c>
    </row>
    <row r="39" spans="1:13" ht="15.75" x14ac:dyDescent="0.25">
      <c r="A39" s="190">
        <v>10.5</v>
      </c>
      <c r="B39" s="80">
        <v>108.95</v>
      </c>
      <c r="C39" s="82">
        <v>108.75</v>
      </c>
      <c r="E39" s="398">
        <v>-0.125</v>
      </c>
      <c r="F39" s="398">
        <v>-0.125</v>
      </c>
      <c r="H39" s="84">
        <f t="shared" si="1"/>
        <v>108.825</v>
      </c>
      <c r="I39" s="85">
        <f t="shared" si="0"/>
        <v>108.625</v>
      </c>
      <c r="J39" s="86">
        <f t="shared" si="2"/>
        <v>-0.20000000000000284</v>
      </c>
      <c r="L39" s="84">
        <f t="shared" si="3"/>
        <v>0.25</v>
      </c>
      <c r="M39" s="86">
        <f t="shared" si="3"/>
        <v>0.25</v>
      </c>
    </row>
    <row r="40" spans="1:13" ht="15.75" x14ac:dyDescent="0.25">
      <c r="A40" s="190">
        <v>10.625</v>
      </c>
      <c r="B40" s="80">
        <v>109.2</v>
      </c>
      <c r="C40" s="82">
        <v>109</v>
      </c>
      <c r="E40" s="398">
        <v>-0.125</v>
      </c>
      <c r="F40" s="398">
        <v>-0.125</v>
      </c>
      <c r="H40" s="84">
        <f t="shared" si="1"/>
        <v>109.075</v>
      </c>
      <c r="I40" s="85">
        <f t="shared" si="0"/>
        <v>108.875</v>
      </c>
      <c r="J40" s="86">
        <f t="shared" si="2"/>
        <v>-0.20000000000000284</v>
      </c>
      <c r="L40" s="84">
        <f t="shared" si="3"/>
        <v>0.25</v>
      </c>
      <c r="M40" s="86">
        <f t="shared" si="3"/>
        <v>0.25</v>
      </c>
    </row>
    <row r="41" spans="1:13" ht="15.75" x14ac:dyDescent="0.25">
      <c r="A41" s="190">
        <v>10.75</v>
      </c>
      <c r="B41" s="80">
        <v>109.45</v>
      </c>
      <c r="C41" s="82">
        <v>109.25</v>
      </c>
      <c r="E41" s="398">
        <v>-0.125</v>
      </c>
      <c r="F41" s="398">
        <v>-0.125</v>
      </c>
      <c r="H41" s="84">
        <f>IFERROR(E41+B41,"NA")</f>
        <v>109.325</v>
      </c>
      <c r="I41" s="85">
        <f>F41+C41</f>
        <v>109.125</v>
      </c>
      <c r="J41" s="86">
        <f>I41-H41</f>
        <v>-0.20000000000000284</v>
      </c>
      <c r="L41" s="84">
        <f>H41-H40</f>
        <v>0.25</v>
      </c>
      <c r="M41" s="86">
        <f>I41-I40</f>
        <v>0.25</v>
      </c>
    </row>
    <row r="42" spans="1:13" ht="15.75" x14ac:dyDescent="0.25">
      <c r="A42" s="190">
        <v>10.875</v>
      </c>
      <c r="B42" s="80">
        <v>109.7</v>
      </c>
      <c r="C42" s="82">
        <v>109.5</v>
      </c>
      <c r="E42" s="398">
        <v>-0.125</v>
      </c>
      <c r="F42" s="398">
        <v>-0.125</v>
      </c>
      <c r="H42" s="84">
        <f>IFERROR(E42+B42,"NA")</f>
        <v>109.575</v>
      </c>
      <c r="I42" s="85">
        <f>F42+C42</f>
        <v>109.375</v>
      </c>
      <c r="J42" s="86">
        <f>I42-H42</f>
        <v>-0.20000000000000284</v>
      </c>
      <c r="L42" s="84">
        <f>H42-H41</f>
        <v>0.25</v>
      </c>
      <c r="M42" s="86">
        <f>I42-I41</f>
        <v>0.25</v>
      </c>
    </row>
    <row r="43" spans="1:13" ht="15.75" x14ac:dyDescent="0.25">
      <c r="A43" s="190">
        <v>11</v>
      </c>
      <c r="B43" s="80">
        <v>109.95</v>
      </c>
      <c r="C43" s="82">
        <v>109.75</v>
      </c>
      <c r="E43" s="398">
        <v>-0.125</v>
      </c>
      <c r="F43" s="398">
        <v>-0.125</v>
      </c>
      <c r="H43" s="84">
        <f t="shared" ref="H43:H45" si="4">IFERROR(E43+B43,"NA")</f>
        <v>109.825</v>
      </c>
      <c r="I43" s="85">
        <f t="shared" ref="I43:I45" si="5">F43+C43</f>
        <v>109.625</v>
      </c>
      <c r="J43" s="86">
        <f t="shared" ref="J43:J45" si="6">I43-H43</f>
        <v>-0.20000000000000284</v>
      </c>
      <c r="L43" s="84">
        <f t="shared" ref="L43:M45" si="7">H43-H42</f>
        <v>0.25</v>
      </c>
      <c r="M43" s="86">
        <f t="shared" si="7"/>
        <v>0.25</v>
      </c>
    </row>
    <row r="44" spans="1:13" ht="15.75" x14ac:dyDescent="0.25">
      <c r="A44" s="190">
        <v>11.125</v>
      </c>
      <c r="B44" s="80">
        <v>110.2</v>
      </c>
      <c r="C44" s="82">
        <v>110</v>
      </c>
      <c r="E44" s="398">
        <v>-0.125</v>
      </c>
      <c r="F44" s="398">
        <v>-0.125</v>
      </c>
      <c r="H44" s="84">
        <f t="shared" si="4"/>
        <v>110.075</v>
      </c>
      <c r="I44" s="85">
        <f t="shared" si="5"/>
        <v>109.875</v>
      </c>
      <c r="J44" s="86">
        <f t="shared" si="6"/>
        <v>-0.20000000000000284</v>
      </c>
      <c r="L44" s="84">
        <f t="shared" si="7"/>
        <v>0.25</v>
      </c>
      <c r="M44" s="86">
        <f t="shared" si="7"/>
        <v>0.25</v>
      </c>
    </row>
    <row r="45" spans="1:13" ht="15.75" x14ac:dyDescent="0.25">
      <c r="A45" s="190">
        <v>11.25</v>
      </c>
      <c r="B45" s="80">
        <v>110.45</v>
      </c>
      <c r="C45" s="82">
        <v>110.25</v>
      </c>
      <c r="E45" s="398">
        <v>-0.125</v>
      </c>
      <c r="F45" s="398">
        <v>-0.125</v>
      </c>
      <c r="H45" s="84">
        <f t="shared" si="4"/>
        <v>110.325</v>
      </c>
      <c r="I45" s="85">
        <f t="shared" si="5"/>
        <v>110.125</v>
      </c>
      <c r="J45" s="86">
        <f t="shared" si="6"/>
        <v>-0.20000000000000284</v>
      </c>
      <c r="L45" s="84">
        <f t="shared" si="7"/>
        <v>0.25</v>
      </c>
      <c r="M45" s="86">
        <f t="shared" si="7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F3A46-AEA1-4225-B3CC-866641156D01}">
  <sheetPr published="0" codeName="Sheet7">
    <tabColor rgb="FF00B050"/>
    <pageSetUpPr fitToPage="1"/>
  </sheetPr>
  <dimension ref="B1:R53"/>
  <sheetViews>
    <sheetView topLeftCell="A4" workbookViewId="0">
      <selection activeCell="B6" sqref="B6:B30"/>
    </sheetView>
  </sheetViews>
  <sheetFormatPr defaultColWidth="8.85546875" defaultRowHeight="18.75" x14ac:dyDescent="0.3"/>
  <cols>
    <col min="1" max="1" width="3.140625" style="399" customWidth="1"/>
    <col min="2" max="2" width="17.140625" style="399" customWidth="1"/>
    <col min="3" max="3" width="16.28515625" style="399" customWidth="1"/>
    <col min="4" max="4" width="1.5703125" style="399" customWidth="1"/>
    <col min="5" max="5" width="23.42578125" style="399" customWidth="1"/>
    <col min="6" max="6" width="22.7109375" style="399" customWidth="1"/>
    <col min="7" max="9" width="9" style="399" bestFit="1" customWidth="1"/>
    <col min="10" max="12" width="9.7109375" style="399" bestFit="1" customWidth="1"/>
    <col min="13" max="13" width="1.5703125" style="399" customWidth="1"/>
    <col min="14" max="18" width="10.7109375" style="399" customWidth="1"/>
    <col min="19" max="16384" width="8.85546875" style="399"/>
  </cols>
  <sheetData>
    <row r="1" spans="2:18" ht="19.5" thickBot="1" x14ac:dyDescent="0.35"/>
    <row r="2" spans="2:18" ht="15" customHeight="1" x14ac:dyDescent="0.3">
      <c r="B2" s="729" t="s">
        <v>117</v>
      </c>
      <c r="C2" s="730"/>
      <c r="D2" s="400"/>
      <c r="E2" s="589" t="s">
        <v>341</v>
      </c>
      <c r="F2" s="589"/>
      <c r="G2" s="589"/>
      <c r="H2" s="589"/>
      <c r="I2" s="589"/>
      <c r="J2" s="589"/>
      <c r="K2" s="589"/>
      <c r="L2" s="589"/>
      <c r="M2" s="401"/>
      <c r="N2" s="948" t="s">
        <v>342</v>
      </c>
      <c r="O2" s="948"/>
      <c r="P2" s="948"/>
      <c r="Q2" s="948"/>
      <c r="R2" s="949"/>
    </row>
    <row r="3" spans="2:18" ht="15" customHeight="1" x14ac:dyDescent="0.3">
      <c r="B3" s="731"/>
      <c r="C3" s="732"/>
      <c r="E3" s="592"/>
      <c r="F3" s="592"/>
      <c r="G3" s="592"/>
      <c r="H3" s="592"/>
      <c r="I3" s="592"/>
      <c r="J3" s="592"/>
      <c r="K3" s="592"/>
      <c r="L3" s="592"/>
      <c r="M3" s="402"/>
      <c r="N3" s="946" t="s">
        <v>343</v>
      </c>
      <c r="O3" s="946"/>
      <c r="P3" s="946"/>
      <c r="Q3" s="950">
        <v>101</v>
      </c>
      <c r="R3" s="951"/>
    </row>
    <row r="4" spans="2:18" ht="15.6" customHeight="1" x14ac:dyDescent="0.3">
      <c r="B4" s="206" t="s">
        <v>3</v>
      </c>
      <c r="C4" s="403" t="str">
        <f>TEXT(Control!$B$1,"MM/DD/YYYY")&amp;" "&amp;Control!B2</f>
        <v>05/01/2025 B</v>
      </c>
      <c r="D4" s="402"/>
      <c r="E4" s="404"/>
      <c r="F4" s="404"/>
      <c r="G4" s="404"/>
      <c r="H4" s="404"/>
      <c r="I4" s="404"/>
      <c r="J4" s="404"/>
      <c r="K4" s="404"/>
      <c r="L4" s="404"/>
      <c r="M4" s="402"/>
      <c r="N4" s="952" t="s">
        <v>344</v>
      </c>
      <c r="O4" s="952"/>
      <c r="P4" s="952"/>
      <c r="Q4" s="952" t="s">
        <v>345</v>
      </c>
      <c r="R4" s="953"/>
    </row>
    <row r="5" spans="2:18" x14ac:dyDescent="0.3">
      <c r="B5" s="756" t="s">
        <v>195</v>
      </c>
      <c r="C5" s="757"/>
      <c r="E5" s="757" t="s">
        <v>196</v>
      </c>
      <c r="F5" s="757"/>
      <c r="G5" s="757"/>
      <c r="H5" s="757"/>
      <c r="I5" s="757"/>
      <c r="J5" s="757"/>
      <c r="K5" s="757"/>
      <c r="L5" s="757"/>
      <c r="N5" s="946">
        <v>2.5000000000000001E-3</v>
      </c>
      <c r="O5" s="946"/>
      <c r="P5" s="946"/>
      <c r="Q5" s="946">
        <v>5.0000000000000001E-3</v>
      </c>
      <c r="R5" s="947"/>
    </row>
    <row r="6" spans="2:18" ht="15.75" customHeight="1" x14ac:dyDescent="0.3">
      <c r="B6" s="405" t="s">
        <v>197</v>
      </c>
      <c r="C6" s="406" t="s">
        <v>346</v>
      </c>
      <c r="E6" s="406"/>
      <c r="F6" s="406" t="s">
        <v>347</v>
      </c>
      <c r="G6" s="407" t="s">
        <v>213</v>
      </c>
      <c r="H6" s="407">
        <v>0.65</v>
      </c>
      <c r="I6" s="407">
        <v>0.70000000000000018</v>
      </c>
      <c r="J6" s="407">
        <v>0.75000000000000022</v>
      </c>
      <c r="K6" s="407">
        <v>0.80000000000000027</v>
      </c>
      <c r="L6" s="407">
        <v>0.85</v>
      </c>
      <c r="N6" s="946">
        <v>5.0000000000000001E-3</v>
      </c>
      <c r="O6" s="946"/>
      <c r="P6" s="946"/>
      <c r="Q6" s="946">
        <v>0.01</v>
      </c>
      <c r="R6" s="947"/>
    </row>
    <row r="7" spans="2:18" ht="15" customHeight="1" x14ac:dyDescent="0.3">
      <c r="B7" s="408">
        <f>'2nd Liens Pricer'!A6</f>
        <v>8.75</v>
      </c>
      <c r="C7" s="167">
        <f>'2nd Liens Pricer'!H6</f>
        <v>98.5</v>
      </c>
      <c r="D7" s="409"/>
      <c r="E7" s="802" t="s">
        <v>348</v>
      </c>
      <c r="F7" s="237" t="s">
        <v>126</v>
      </c>
      <c r="G7" s="226">
        <v>0.625</v>
      </c>
      <c r="H7" s="226">
        <v>0</v>
      </c>
      <c r="I7" s="226">
        <v>-1.5</v>
      </c>
      <c r="J7" s="226">
        <v>-1.7749999999999999</v>
      </c>
      <c r="K7" s="226">
        <v>-3.625</v>
      </c>
      <c r="L7" s="226">
        <v>-5.25</v>
      </c>
      <c r="N7" s="938" t="s">
        <v>349</v>
      </c>
      <c r="O7" s="938"/>
      <c r="P7" s="938"/>
      <c r="Q7" s="938"/>
      <c r="R7" s="939"/>
    </row>
    <row r="8" spans="2:18" ht="15" customHeight="1" x14ac:dyDescent="0.3">
      <c r="B8" s="408">
        <f>'2nd Liens Pricer'!A7</f>
        <v>8.875</v>
      </c>
      <c r="C8" s="167">
        <f>'2nd Liens Pricer'!H7</f>
        <v>98.875</v>
      </c>
      <c r="D8" s="409"/>
      <c r="E8" s="802"/>
      <c r="F8" s="237" t="s">
        <v>21</v>
      </c>
      <c r="G8" s="226">
        <v>0.375</v>
      </c>
      <c r="H8" s="226">
        <v>-0.25</v>
      </c>
      <c r="I8" s="226">
        <v>-1.5</v>
      </c>
      <c r="J8" s="226">
        <v>-2.25</v>
      </c>
      <c r="K8" s="226">
        <v>-4.125</v>
      </c>
      <c r="L8" s="226">
        <v>-6.75</v>
      </c>
      <c r="N8" s="940" t="s">
        <v>24</v>
      </c>
      <c r="O8" s="940"/>
      <c r="P8" s="940"/>
      <c r="Q8" s="940"/>
      <c r="R8" s="941"/>
    </row>
    <row r="9" spans="2:18" ht="15" customHeight="1" x14ac:dyDescent="0.3">
      <c r="B9" s="408">
        <f>'2nd Liens Pricer'!A8</f>
        <v>9</v>
      </c>
      <c r="C9" s="167">
        <f>'2nd Liens Pricer'!H8</f>
        <v>99.25</v>
      </c>
      <c r="D9" s="409"/>
      <c r="E9" s="802"/>
      <c r="F9" s="237" t="s">
        <v>23</v>
      </c>
      <c r="G9" s="226">
        <v>0.125</v>
      </c>
      <c r="H9" s="226">
        <v>-0.5</v>
      </c>
      <c r="I9" s="226">
        <v>-2.25</v>
      </c>
      <c r="J9" s="226">
        <v>-3.5</v>
      </c>
      <c r="K9" s="226">
        <v>-5.125</v>
      </c>
      <c r="L9" s="410"/>
      <c r="N9" s="942" t="s">
        <v>26</v>
      </c>
      <c r="O9" s="942"/>
      <c r="P9" s="942"/>
      <c r="Q9" s="943">
        <v>0.125</v>
      </c>
      <c r="R9" s="944"/>
    </row>
    <row r="10" spans="2:18" ht="15" customHeight="1" x14ac:dyDescent="0.3">
      <c r="B10" s="408">
        <f>'2nd Liens Pricer'!A9</f>
        <v>9.125</v>
      </c>
      <c r="C10" s="167">
        <f>'2nd Liens Pricer'!H9</f>
        <v>99.625</v>
      </c>
      <c r="D10" s="409"/>
      <c r="E10" s="802"/>
      <c r="F10" s="237" t="s">
        <v>25</v>
      </c>
      <c r="G10" s="226">
        <v>-0.875</v>
      </c>
      <c r="H10" s="226">
        <v>-1.5</v>
      </c>
      <c r="I10" s="226">
        <v>-3.25</v>
      </c>
      <c r="J10" s="226">
        <v>-4.75</v>
      </c>
      <c r="K10" s="226">
        <v>-5.875</v>
      </c>
      <c r="L10" s="410"/>
      <c r="N10" s="942" t="s">
        <v>28</v>
      </c>
      <c r="O10" s="942"/>
      <c r="P10" s="942"/>
      <c r="Q10" s="942">
        <v>0</v>
      </c>
      <c r="R10" s="945"/>
    </row>
    <row r="11" spans="2:18" ht="15" customHeight="1" x14ac:dyDescent="0.3">
      <c r="B11" s="408">
        <f>'2nd Liens Pricer'!A10</f>
        <v>9.25</v>
      </c>
      <c r="C11" s="167">
        <f>'2nd Liens Pricer'!H10</f>
        <v>100</v>
      </c>
      <c r="D11" s="409"/>
      <c r="E11" s="802"/>
      <c r="F11" s="237" t="s">
        <v>27</v>
      </c>
      <c r="G11" s="226">
        <v>-2.125</v>
      </c>
      <c r="H11" s="226">
        <v>-2.5</v>
      </c>
      <c r="I11" s="226">
        <v>-4.5</v>
      </c>
      <c r="J11" s="226">
        <v>-6.75</v>
      </c>
      <c r="K11" s="226">
        <v>-8.125</v>
      </c>
      <c r="L11" s="410"/>
      <c r="N11" s="942" t="s">
        <v>30</v>
      </c>
      <c r="O11" s="942"/>
      <c r="P11" s="942"/>
      <c r="Q11" s="942" t="s">
        <v>185</v>
      </c>
      <c r="R11" s="945"/>
    </row>
    <row r="12" spans="2:18" ht="15" customHeight="1" x14ac:dyDescent="0.3">
      <c r="B12" s="408">
        <f>'2nd Liens Pricer'!A11</f>
        <v>9.375</v>
      </c>
      <c r="C12" s="167">
        <f>'2nd Liens Pricer'!H11</f>
        <v>100.25</v>
      </c>
      <c r="D12" s="409"/>
      <c r="E12" s="757" t="s">
        <v>211</v>
      </c>
      <c r="F12" s="757"/>
      <c r="G12" s="757"/>
      <c r="H12" s="757"/>
      <c r="I12" s="757"/>
      <c r="J12" s="757"/>
      <c r="K12" s="757"/>
      <c r="L12" s="757"/>
      <c r="N12" s="936" t="s">
        <v>350</v>
      </c>
      <c r="O12" s="936"/>
      <c r="P12" s="936"/>
      <c r="Q12" s="936"/>
      <c r="R12" s="937"/>
    </row>
    <row r="13" spans="2:18" ht="15" customHeight="1" x14ac:dyDescent="0.3">
      <c r="B13" s="408">
        <f>'2nd Liens Pricer'!A12</f>
        <v>9.5</v>
      </c>
      <c r="C13" s="167">
        <f>'2nd Liens Pricer'!H12</f>
        <v>100.5</v>
      </c>
      <c r="D13" s="409"/>
      <c r="E13" s="406"/>
      <c r="F13" s="406" t="s">
        <v>347</v>
      </c>
      <c r="G13" s="407">
        <v>0.60000000000000009</v>
      </c>
      <c r="H13" s="407">
        <v>0.65000000000000013</v>
      </c>
      <c r="I13" s="407">
        <v>0.70000000000000018</v>
      </c>
      <c r="J13" s="407">
        <v>0.75000000000000022</v>
      </c>
      <c r="K13" s="407">
        <v>0.80000000000000027</v>
      </c>
      <c r="L13" s="407">
        <v>0.85</v>
      </c>
      <c r="N13" s="789" t="s">
        <v>351</v>
      </c>
      <c r="O13" s="789"/>
      <c r="P13" s="789"/>
      <c r="Q13" s="789"/>
      <c r="R13" s="806"/>
    </row>
    <row r="14" spans="2:18" ht="15" customHeight="1" x14ac:dyDescent="0.3">
      <c r="B14" s="408">
        <f>'2nd Liens Pricer'!A13</f>
        <v>9.625</v>
      </c>
      <c r="C14" s="167">
        <f>'2nd Liens Pricer'!H13</f>
        <v>100.75</v>
      </c>
      <c r="D14" s="409"/>
      <c r="E14" s="802" t="s">
        <v>352</v>
      </c>
      <c r="F14" s="802"/>
      <c r="G14" s="226">
        <v>0.125</v>
      </c>
      <c r="H14" s="226">
        <v>0.125</v>
      </c>
      <c r="I14" s="226">
        <v>0.125</v>
      </c>
      <c r="J14" s="226">
        <v>0.125</v>
      </c>
      <c r="K14" s="226">
        <v>0.125</v>
      </c>
      <c r="L14" s="226">
        <v>0.125</v>
      </c>
      <c r="N14" s="698" t="s">
        <v>32</v>
      </c>
      <c r="O14" s="698"/>
      <c r="P14" s="698"/>
      <c r="Q14" s="698"/>
      <c r="R14" s="699"/>
    </row>
    <row r="15" spans="2:18" ht="15" customHeight="1" x14ac:dyDescent="0.3">
      <c r="B15" s="408">
        <f>'2nd Liens Pricer'!A14</f>
        <v>9.75</v>
      </c>
      <c r="C15" s="167">
        <f>'2nd Liens Pricer'!H14</f>
        <v>101</v>
      </c>
      <c r="D15" s="409"/>
      <c r="E15" s="802" t="s">
        <v>353</v>
      </c>
      <c r="F15" s="802"/>
      <c r="G15" s="226">
        <v>-0.25</v>
      </c>
      <c r="H15" s="226">
        <v>-0.25</v>
      </c>
      <c r="I15" s="226">
        <v>-0.375</v>
      </c>
      <c r="J15" s="226">
        <v>-0.375</v>
      </c>
      <c r="K15" s="226">
        <v>-0.5</v>
      </c>
      <c r="L15" s="226">
        <v>-0.5</v>
      </c>
      <c r="N15" s="789" t="s">
        <v>155</v>
      </c>
      <c r="O15" s="789"/>
      <c r="P15" s="789"/>
      <c r="Q15" s="790">
        <v>-0.25</v>
      </c>
      <c r="R15" s="791"/>
    </row>
    <row r="16" spans="2:18" ht="15" customHeight="1" x14ac:dyDescent="0.3">
      <c r="B16" s="408">
        <f>'2nd Liens Pricer'!A15</f>
        <v>9.875</v>
      </c>
      <c r="C16" s="167">
        <f>'2nd Liens Pricer'!H15</f>
        <v>101.25</v>
      </c>
      <c r="D16" s="409"/>
      <c r="E16" s="802" t="s">
        <v>354</v>
      </c>
      <c r="F16" s="802"/>
      <c r="G16" s="226">
        <v>-0.125</v>
      </c>
      <c r="H16" s="226">
        <v>-0.125</v>
      </c>
      <c r="I16" s="226">
        <v>-0.25</v>
      </c>
      <c r="J16" s="226">
        <v>-0.5</v>
      </c>
      <c r="K16" s="226">
        <v>-0.5</v>
      </c>
      <c r="L16" s="226">
        <v>-0.625</v>
      </c>
      <c r="N16" s="789" t="s">
        <v>26</v>
      </c>
      <c r="O16" s="789"/>
      <c r="P16" s="789"/>
      <c r="Q16" s="790">
        <v>-0.375</v>
      </c>
      <c r="R16" s="791"/>
    </row>
    <row r="17" spans="2:18" ht="15" customHeight="1" x14ac:dyDescent="0.3">
      <c r="B17" s="408">
        <f>'2nd Liens Pricer'!A16</f>
        <v>10</v>
      </c>
      <c r="C17" s="167">
        <f>'2nd Liens Pricer'!H16</f>
        <v>101.5</v>
      </c>
      <c r="D17" s="409"/>
      <c r="E17" s="802" t="s">
        <v>355</v>
      </c>
      <c r="F17" s="802"/>
      <c r="G17" s="226">
        <v>-0.625</v>
      </c>
      <c r="H17" s="226">
        <v>-0.625</v>
      </c>
      <c r="I17" s="226">
        <v>-1</v>
      </c>
      <c r="J17" s="226">
        <v>-1</v>
      </c>
      <c r="K17" s="226">
        <v>-1.25</v>
      </c>
      <c r="L17" s="226">
        <v>-1.25</v>
      </c>
      <c r="N17" s="789" t="s">
        <v>34</v>
      </c>
      <c r="O17" s="789"/>
      <c r="P17" s="789"/>
      <c r="Q17" s="790">
        <v>-0.25</v>
      </c>
      <c r="R17" s="791"/>
    </row>
    <row r="18" spans="2:18" ht="15" customHeight="1" x14ac:dyDescent="0.3">
      <c r="B18" s="408">
        <f>'2nd Liens Pricer'!A17</f>
        <v>10.125</v>
      </c>
      <c r="C18" s="167">
        <f>'2nd Liens Pricer'!H17</f>
        <v>101.75</v>
      </c>
      <c r="D18" s="409"/>
      <c r="E18" s="802" t="s">
        <v>356</v>
      </c>
      <c r="F18" s="802"/>
      <c r="G18" s="226">
        <v>-0.5</v>
      </c>
      <c r="H18" s="226">
        <v>-0.5</v>
      </c>
      <c r="I18" s="226">
        <v>-0.5</v>
      </c>
      <c r="J18" s="226">
        <v>-0.5</v>
      </c>
      <c r="K18" s="226">
        <v>-0.5</v>
      </c>
      <c r="L18" s="226">
        <v>-0.5</v>
      </c>
      <c r="N18" s="934" t="s">
        <v>212</v>
      </c>
      <c r="O18" s="934"/>
      <c r="P18" s="934"/>
      <c r="Q18" s="934"/>
      <c r="R18" s="935"/>
    </row>
    <row r="19" spans="2:18" ht="15" customHeight="1" x14ac:dyDescent="0.3">
      <c r="B19" s="408">
        <f>'2nd Liens Pricer'!A18</f>
        <v>10.25</v>
      </c>
      <c r="C19" s="167">
        <f>'2nd Liens Pricer'!H18</f>
        <v>102</v>
      </c>
      <c r="D19" s="409"/>
      <c r="E19" s="802" t="s">
        <v>357</v>
      </c>
      <c r="F19" s="802"/>
      <c r="G19" s="226">
        <v>-0.5</v>
      </c>
      <c r="H19" s="226">
        <v>-0.5</v>
      </c>
      <c r="I19" s="226">
        <v>-0.5</v>
      </c>
      <c r="J19" s="226">
        <v>-0.5</v>
      </c>
      <c r="K19" s="226">
        <v>-0.5</v>
      </c>
      <c r="L19" s="226">
        <v>-0.5</v>
      </c>
      <c r="N19" s="831" t="s">
        <v>358</v>
      </c>
      <c r="O19" s="832"/>
      <c r="P19" s="832"/>
      <c r="Q19" s="832"/>
      <c r="R19" s="833"/>
    </row>
    <row r="20" spans="2:18" ht="15" customHeight="1" x14ac:dyDescent="0.3">
      <c r="B20" s="408">
        <f>'2nd Liens Pricer'!A19</f>
        <v>10.375</v>
      </c>
      <c r="C20" s="167">
        <f>'2nd Liens Pricer'!H19</f>
        <v>102.25</v>
      </c>
      <c r="D20" s="409"/>
      <c r="E20" s="802" t="s">
        <v>359</v>
      </c>
      <c r="F20" s="802"/>
      <c r="G20" s="226">
        <v>-0.25</v>
      </c>
      <c r="H20" s="226">
        <v>-0.25</v>
      </c>
      <c r="I20" s="226">
        <v>-0.25</v>
      </c>
      <c r="J20" s="226">
        <v>-0.25</v>
      </c>
      <c r="K20" s="226">
        <v>-0.25</v>
      </c>
      <c r="L20" s="226">
        <v>-0.25</v>
      </c>
      <c r="N20" s="926" t="s">
        <v>131</v>
      </c>
      <c r="O20" s="927"/>
      <c r="P20" s="927"/>
      <c r="Q20" s="927"/>
      <c r="R20" s="928"/>
    </row>
    <row r="21" spans="2:18" ht="15" customHeight="1" x14ac:dyDescent="0.3">
      <c r="B21" s="408">
        <f>'2nd Liens Pricer'!A20</f>
        <v>10.5</v>
      </c>
      <c r="C21" s="167">
        <f>'2nd Liens Pricer'!H20</f>
        <v>102.5</v>
      </c>
      <c r="D21" s="409"/>
      <c r="E21" s="802" t="s">
        <v>360</v>
      </c>
      <c r="F21" s="802"/>
      <c r="G21" s="226">
        <v>-0.25</v>
      </c>
      <c r="H21" s="226">
        <v>-0.25</v>
      </c>
      <c r="I21" s="226">
        <v>-0.25</v>
      </c>
      <c r="J21" s="226">
        <v>-0.25</v>
      </c>
      <c r="K21" s="226">
        <v>-0.375</v>
      </c>
      <c r="L21" s="226">
        <v>-0.375</v>
      </c>
      <c r="N21" s="929"/>
      <c r="O21" s="930"/>
      <c r="P21" s="930"/>
      <c r="Q21" s="930"/>
      <c r="R21" s="931"/>
    </row>
    <row r="22" spans="2:18" ht="15" customHeight="1" x14ac:dyDescent="0.3">
      <c r="B22" s="408">
        <f>'2nd Liens Pricer'!A21</f>
        <v>10.625</v>
      </c>
      <c r="C22" s="167">
        <f>'2nd Liens Pricer'!H21</f>
        <v>102.75</v>
      </c>
      <c r="D22" s="409"/>
      <c r="E22" s="802" t="s">
        <v>361</v>
      </c>
      <c r="F22" s="802"/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N22" s="926" t="s">
        <v>362</v>
      </c>
      <c r="O22" s="927"/>
      <c r="P22" s="927"/>
      <c r="Q22" s="927"/>
      <c r="R22" s="928"/>
    </row>
    <row r="23" spans="2:18" ht="15" customHeight="1" x14ac:dyDescent="0.3">
      <c r="B23" s="408">
        <f>'2nd Liens Pricer'!A22</f>
        <v>10.75</v>
      </c>
      <c r="C23" s="167">
        <f>'2nd Liens Pricer'!H22</f>
        <v>103</v>
      </c>
      <c r="D23" s="409"/>
      <c r="E23" s="802" t="s">
        <v>363</v>
      </c>
      <c r="F23" s="802"/>
      <c r="G23" s="226">
        <v>-0.25</v>
      </c>
      <c r="H23" s="226">
        <v>-0.25</v>
      </c>
      <c r="I23" s="226">
        <v>-0.25</v>
      </c>
      <c r="J23" s="226">
        <v>-0.25</v>
      </c>
      <c r="K23" s="226">
        <v>-0.25</v>
      </c>
      <c r="L23" s="226">
        <v>-0.25</v>
      </c>
      <c r="N23" s="929"/>
      <c r="O23" s="930"/>
      <c r="P23" s="930"/>
      <c r="Q23" s="930"/>
      <c r="R23" s="931"/>
    </row>
    <row r="24" spans="2:18" ht="15" customHeight="1" x14ac:dyDescent="0.3">
      <c r="B24" s="408">
        <f>'2nd Liens Pricer'!A23</f>
        <v>10.875</v>
      </c>
      <c r="C24" s="167">
        <f>'2nd Liens Pricer'!H23</f>
        <v>103.25</v>
      </c>
      <c r="D24" s="409"/>
      <c r="E24" s="802" t="s">
        <v>364</v>
      </c>
      <c r="F24" s="802"/>
      <c r="G24" s="226">
        <v>-0.375</v>
      </c>
      <c r="H24" s="226">
        <v>-0.375</v>
      </c>
      <c r="I24" s="226">
        <v>-0.375</v>
      </c>
      <c r="J24" s="226">
        <v>-0.375</v>
      </c>
      <c r="K24" s="226">
        <v>-0.375</v>
      </c>
      <c r="L24" s="226">
        <v>-0.375</v>
      </c>
      <c r="N24" s="700" t="s">
        <v>365</v>
      </c>
      <c r="O24" s="932"/>
      <c r="P24" s="932"/>
      <c r="Q24" s="932"/>
      <c r="R24" s="933"/>
    </row>
    <row r="25" spans="2:18" ht="15" customHeight="1" x14ac:dyDescent="0.3">
      <c r="B25" s="408">
        <f>'2nd Liens Pricer'!A24</f>
        <v>11</v>
      </c>
      <c r="C25" s="167">
        <f>'2nd Liens Pricer'!H24</f>
        <v>103.5</v>
      </c>
      <c r="D25" s="409"/>
      <c r="E25" s="802" t="s">
        <v>366</v>
      </c>
      <c r="F25" s="802"/>
      <c r="G25" s="226">
        <v>-0.5</v>
      </c>
      <c r="H25" s="226">
        <v>-0.5</v>
      </c>
      <c r="I25" s="226">
        <v>-0.5</v>
      </c>
      <c r="J25" s="226">
        <v>-0.5</v>
      </c>
      <c r="K25" s="226">
        <v>-0.5</v>
      </c>
      <c r="L25" s="226">
        <v>-0.5</v>
      </c>
      <c r="N25" s="831" t="s">
        <v>69</v>
      </c>
      <c r="O25" s="832"/>
      <c r="P25" s="832"/>
      <c r="Q25" s="832"/>
      <c r="R25" s="833"/>
    </row>
    <row r="26" spans="2:18" x14ac:dyDescent="0.3">
      <c r="B26" s="408">
        <f>'2nd Liens Pricer'!A25</f>
        <v>11.125</v>
      </c>
      <c r="C26" s="167">
        <f>'2nd Liens Pricer'!H25</f>
        <v>103.75</v>
      </c>
      <c r="D26" s="409"/>
      <c r="E26" s="411"/>
      <c r="F26" s="412"/>
      <c r="G26" s="413"/>
      <c r="H26" s="413"/>
      <c r="I26" s="413"/>
      <c r="J26" s="413"/>
      <c r="K26" s="413"/>
      <c r="L26" s="414"/>
      <c r="N26" s="923" t="s">
        <v>72</v>
      </c>
      <c r="O26" s="924"/>
      <c r="P26" s="924"/>
      <c r="Q26" s="924"/>
      <c r="R26" s="925"/>
    </row>
    <row r="27" spans="2:18" ht="15" customHeight="1" x14ac:dyDescent="0.3">
      <c r="B27" s="408">
        <f>'2nd Liens Pricer'!A26</f>
        <v>11.25</v>
      </c>
      <c r="C27" s="167">
        <f>'2nd Liens Pricer'!H26</f>
        <v>104</v>
      </c>
      <c r="D27" s="409"/>
      <c r="E27" s="415"/>
      <c r="F27" s="416"/>
      <c r="G27" s="417"/>
      <c r="H27" s="417"/>
      <c r="I27" s="417"/>
      <c r="J27" s="417"/>
      <c r="K27" s="417"/>
      <c r="L27" s="418"/>
      <c r="N27" s="831" t="s">
        <v>367</v>
      </c>
      <c r="O27" s="832"/>
      <c r="P27" s="832"/>
      <c r="Q27" s="832"/>
      <c r="R27" s="833"/>
    </row>
    <row r="28" spans="2:18" ht="15" customHeight="1" x14ac:dyDescent="0.3">
      <c r="B28" s="408">
        <f>'2nd Liens Pricer'!A27</f>
        <v>11.375</v>
      </c>
      <c r="C28" s="167">
        <f>'2nd Liens Pricer'!H27</f>
        <v>104.25</v>
      </c>
      <c r="D28" s="409"/>
      <c r="E28" s="415"/>
      <c r="F28" s="416"/>
      <c r="G28" s="417"/>
      <c r="H28" s="417"/>
      <c r="I28" s="417"/>
      <c r="J28" s="417"/>
      <c r="K28" s="417"/>
      <c r="L28" s="418"/>
      <c r="N28" s="923" t="s">
        <v>368</v>
      </c>
      <c r="O28" s="924"/>
      <c r="P28" s="924"/>
      <c r="Q28" s="924"/>
      <c r="R28" s="925"/>
    </row>
    <row r="29" spans="2:18" ht="15" customHeight="1" x14ac:dyDescent="0.3">
      <c r="B29" s="408">
        <f>'2nd Liens Pricer'!A28</f>
        <v>11.5</v>
      </c>
      <c r="C29" s="167">
        <f>'2nd Liens Pricer'!H28</f>
        <v>104.5</v>
      </c>
      <c r="D29" s="409"/>
      <c r="E29" s="415"/>
      <c r="F29" s="416"/>
      <c r="G29" s="417"/>
      <c r="H29" s="417"/>
      <c r="I29" s="417"/>
      <c r="J29" s="417"/>
      <c r="K29" s="417"/>
      <c r="L29" s="418"/>
      <c r="N29" s="831" t="s">
        <v>369</v>
      </c>
      <c r="O29" s="832"/>
      <c r="P29" s="832"/>
      <c r="Q29" s="832"/>
      <c r="R29" s="833"/>
    </row>
    <row r="30" spans="2:18" ht="15" customHeight="1" x14ac:dyDescent="0.3">
      <c r="B30" s="408">
        <f>'2nd Liens Pricer'!A29</f>
        <v>11.625</v>
      </c>
      <c r="C30" s="167">
        <f>'2nd Liens Pricer'!H29</f>
        <v>104.75</v>
      </c>
      <c r="D30" s="409"/>
      <c r="E30" s="415"/>
      <c r="F30" s="416"/>
      <c r="G30" s="26"/>
      <c r="H30" s="417"/>
      <c r="I30" s="417"/>
      <c r="J30" s="417"/>
      <c r="K30" s="417"/>
      <c r="L30" s="418"/>
      <c r="N30" s="923" t="s">
        <v>370</v>
      </c>
      <c r="O30" s="924"/>
      <c r="P30" s="924"/>
      <c r="Q30" s="924"/>
      <c r="R30" s="925"/>
    </row>
    <row r="31" spans="2:18" x14ac:dyDescent="0.3">
      <c r="B31" s="408">
        <f>'2nd Liens Pricer'!A30</f>
        <v>11.75</v>
      </c>
      <c r="C31" s="167">
        <f>'2nd Liens Pricer'!H30</f>
        <v>105</v>
      </c>
      <c r="D31" s="409"/>
      <c r="E31" s="415"/>
      <c r="F31" s="416"/>
      <c r="G31" s="417"/>
      <c r="H31" s="417"/>
      <c r="I31" s="417"/>
      <c r="J31" s="417"/>
      <c r="K31" s="417"/>
      <c r="L31" s="418"/>
      <c r="N31" s="831" t="s">
        <v>371</v>
      </c>
      <c r="O31" s="832"/>
      <c r="P31" s="832"/>
      <c r="Q31" s="832"/>
      <c r="R31" s="833"/>
    </row>
    <row r="32" spans="2:18" ht="15" customHeight="1" x14ac:dyDescent="0.3">
      <c r="B32" s="408">
        <f>'2nd Liens Pricer'!A31</f>
        <v>11.875</v>
      </c>
      <c r="C32" s="167">
        <f>'2nd Liens Pricer'!H31</f>
        <v>105.25</v>
      </c>
      <c r="D32" s="409"/>
      <c r="E32" s="415"/>
      <c r="F32" s="416"/>
      <c r="G32" s="417"/>
      <c r="H32" s="417"/>
      <c r="I32" s="417"/>
      <c r="J32" s="417"/>
      <c r="K32" s="417"/>
      <c r="L32" s="418"/>
      <c r="N32" s="900" t="s">
        <v>372</v>
      </c>
      <c r="O32" s="901"/>
      <c r="P32" s="901"/>
      <c r="Q32" s="901"/>
      <c r="R32" s="902"/>
    </row>
    <row r="33" spans="2:18" x14ac:dyDescent="0.3">
      <c r="B33" s="408">
        <f>'2nd Liens Pricer'!A32</f>
        <v>12</v>
      </c>
      <c r="C33" s="167">
        <f>'2nd Liens Pricer'!H32</f>
        <v>105.5</v>
      </c>
      <c r="D33" s="409"/>
      <c r="E33" s="415"/>
      <c r="F33" s="416"/>
      <c r="G33" s="417"/>
      <c r="H33" s="417"/>
      <c r="I33" s="417"/>
      <c r="J33" s="417"/>
      <c r="K33" s="417"/>
      <c r="L33" s="418"/>
      <c r="N33" s="903" t="s">
        <v>373</v>
      </c>
      <c r="O33" s="770"/>
      <c r="P33" s="770"/>
      <c r="Q33" s="770"/>
      <c r="R33" s="771"/>
    </row>
    <row r="34" spans="2:18" x14ac:dyDescent="0.3">
      <c r="B34" s="408">
        <f>'2nd Liens Pricer'!A33</f>
        <v>12.125</v>
      </c>
      <c r="C34" s="167">
        <f>'2nd Liens Pricer'!H33</f>
        <v>105.75</v>
      </c>
      <c r="E34" s="415"/>
      <c r="F34" s="416"/>
      <c r="G34" s="417"/>
      <c r="H34" s="417"/>
      <c r="I34" s="417"/>
      <c r="J34" s="417"/>
      <c r="K34" s="417"/>
      <c r="L34" s="418"/>
      <c r="N34" s="903" t="s">
        <v>374</v>
      </c>
      <c r="O34" s="770"/>
      <c r="P34" s="770"/>
      <c r="Q34" s="770"/>
      <c r="R34" s="771"/>
    </row>
    <row r="35" spans="2:18" ht="15" customHeight="1" x14ac:dyDescent="0.3">
      <c r="B35" s="408">
        <f>'2nd Liens Pricer'!A34</f>
        <v>12.25</v>
      </c>
      <c r="C35" s="167">
        <f>'2nd Liens Pricer'!H34</f>
        <v>106</v>
      </c>
      <c r="E35" s="897"/>
      <c r="F35" s="898"/>
      <c r="G35" s="898"/>
      <c r="H35" s="898"/>
      <c r="I35" s="898"/>
      <c r="J35" s="898"/>
      <c r="K35" s="898"/>
      <c r="L35" s="899"/>
      <c r="N35" s="903" t="s">
        <v>375</v>
      </c>
      <c r="O35" s="770"/>
      <c r="P35" s="770"/>
      <c r="Q35" s="770"/>
      <c r="R35" s="771"/>
    </row>
    <row r="36" spans="2:18" ht="20.45" customHeight="1" x14ac:dyDescent="0.3">
      <c r="B36" s="408">
        <f>'2nd Liens Pricer'!A35</f>
        <v>12.375</v>
      </c>
      <c r="C36" s="167">
        <f>'2nd Liens Pricer'!H35</f>
        <v>106.25</v>
      </c>
      <c r="E36" s="897" t="s">
        <v>42</v>
      </c>
      <c r="F36" s="898"/>
      <c r="G36" s="898"/>
      <c r="H36" s="898"/>
      <c r="I36" s="898"/>
      <c r="J36" s="898"/>
      <c r="K36" s="898"/>
      <c r="L36" s="899"/>
      <c r="N36" s="903" t="s">
        <v>376</v>
      </c>
      <c r="O36" s="770"/>
      <c r="P36" s="770"/>
      <c r="Q36" s="770"/>
      <c r="R36" s="771"/>
    </row>
    <row r="37" spans="2:18" ht="15" customHeight="1" x14ac:dyDescent="0.3">
      <c r="B37" s="408">
        <f>'2nd Liens Pricer'!A36</f>
        <v>12.5</v>
      </c>
      <c r="C37" s="167">
        <f>'2nd Liens Pricer'!H36</f>
        <v>106.5</v>
      </c>
      <c r="E37" s="897" t="s">
        <v>44</v>
      </c>
      <c r="F37" s="898"/>
      <c r="G37" s="898"/>
      <c r="H37" s="898"/>
      <c r="I37" s="898"/>
      <c r="J37" s="898"/>
      <c r="K37" s="898"/>
      <c r="L37" s="899"/>
      <c r="N37" s="903" t="s">
        <v>377</v>
      </c>
      <c r="O37" s="770"/>
      <c r="P37" s="770"/>
      <c r="Q37" s="770"/>
      <c r="R37" s="771"/>
    </row>
    <row r="38" spans="2:18" x14ac:dyDescent="0.3">
      <c r="B38" s="408">
        <f>'2nd Liens Pricer'!A37</f>
        <v>12.625</v>
      </c>
      <c r="C38" s="167">
        <f>'2nd Liens Pricer'!H37</f>
        <v>106.75</v>
      </c>
      <c r="E38" s="897" t="s">
        <v>46</v>
      </c>
      <c r="F38" s="898"/>
      <c r="G38" s="898"/>
      <c r="H38" s="898"/>
      <c r="I38" s="898"/>
      <c r="J38" s="898"/>
      <c r="K38" s="898"/>
      <c r="L38" s="899"/>
      <c r="N38" s="920" t="s">
        <v>378</v>
      </c>
      <c r="O38" s="921"/>
      <c r="P38" s="921"/>
      <c r="Q38" s="921"/>
      <c r="R38" s="922"/>
    </row>
    <row r="39" spans="2:18" x14ac:dyDescent="0.3">
      <c r="B39" s="408">
        <f>'2nd Liens Pricer'!A38</f>
        <v>12.75</v>
      </c>
      <c r="C39" s="167">
        <f>'2nd Liens Pricer'!H38</f>
        <v>107</v>
      </c>
      <c r="E39" s="897" t="s">
        <v>379</v>
      </c>
      <c r="F39" s="898"/>
      <c r="G39" s="898"/>
      <c r="H39" s="898"/>
      <c r="I39" s="898"/>
      <c r="J39" s="898"/>
      <c r="K39" s="898"/>
      <c r="L39" s="899"/>
      <c r="N39" s="831" t="s">
        <v>75</v>
      </c>
      <c r="O39" s="832"/>
      <c r="P39" s="832"/>
      <c r="Q39" s="832"/>
      <c r="R39" s="833"/>
    </row>
    <row r="40" spans="2:18" x14ac:dyDescent="0.3">
      <c r="B40" s="408">
        <f>'2nd Liens Pricer'!A39</f>
        <v>12.875</v>
      </c>
      <c r="C40" s="167">
        <f>'2nd Liens Pricer'!H39</f>
        <v>107.25</v>
      </c>
      <c r="E40" s="897" t="s">
        <v>380</v>
      </c>
      <c r="F40" s="898"/>
      <c r="G40" s="898"/>
      <c r="H40" s="898"/>
      <c r="I40" s="898"/>
      <c r="J40" s="898"/>
      <c r="K40" s="898"/>
      <c r="L40" s="899"/>
      <c r="N40" s="900" t="s">
        <v>141</v>
      </c>
      <c r="O40" s="901"/>
      <c r="P40" s="901"/>
      <c r="Q40" s="901"/>
      <c r="R40" s="902"/>
    </row>
    <row r="41" spans="2:18" ht="19.5" thickBot="1" x14ac:dyDescent="0.35">
      <c r="B41" s="408">
        <f>'2nd Liens Pricer'!A40</f>
        <v>13</v>
      </c>
      <c r="C41" s="167">
        <f>'2nd Liens Pricer'!H40</f>
        <v>107.5</v>
      </c>
      <c r="E41" s="897" t="s">
        <v>54</v>
      </c>
      <c r="F41" s="898"/>
      <c r="G41" s="898"/>
      <c r="H41" s="898"/>
      <c r="I41" s="898"/>
      <c r="J41" s="898"/>
      <c r="K41" s="898"/>
      <c r="L41" s="899"/>
      <c r="N41" s="903" t="s">
        <v>81</v>
      </c>
      <c r="O41" s="770"/>
      <c r="P41" s="770"/>
      <c r="Q41" s="770"/>
      <c r="R41" s="771"/>
    </row>
    <row r="42" spans="2:18" ht="18.75" customHeight="1" x14ac:dyDescent="0.3">
      <c r="B42" s="408">
        <f>'2nd Liens Pricer'!A41</f>
        <v>13.125</v>
      </c>
      <c r="C42" s="419">
        <f>'2nd Liens Pricer'!H41</f>
        <v>107.75</v>
      </c>
      <c r="D42" s="904" t="s">
        <v>381</v>
      </c>
      <c r="E42" s="905"/>
      <c r="F42" s="905"/>
      <c r="G42" s="905"/>
      <c r="H42" s="905"/>
      <c r="I42" s="905"/>
      <c r="J42" s="905"/>
      <c r="K42" s="905"/>
      <c r="L42" s="905"/>
      <c r="M42" s="906"/>
      <c r="N42" s="913" t="s">
        <v>84</v>
      </c>
      <c r="O42" s="913"/>
      <c r="P42" s="913"/>
      <c r="Q42" s="913"/>
      <c r="R42" s="914"/>
    </row>
    <row r="43" spans="2:18" ht="20.45" customHeight="1" thickBot="1" x14ac:dyDescent="0.35">
      <c r="B43" s="408">
        <f>'2nd Liens Pricer'!A42</f>
        <v>13.25</v>
      </c>
      <c r="C43" s="419">
        <f>'2nd Liens Pricer'!H42</f>
        <v>108</v>
      </c>
      <c r="D43" s="907"/>
      <c r="E43" s="908"/>
      <c r="F43" s="908"/>
      <c r="G43" s="908"/>
      <c r="H43" s="908"/>
      <c r="I43" s="908"/>
      <c r="J43" s="908"/>
      <c r="K43" s="908"/>
      <c r="L43" s="908"/>
      <c r="M43" s="909"/>
      <c r="N43" s="915" t="s">
        <v>382</v>
      </c>
      <c r="O43" s="915"/>
      <c r="P43" s="915"/>
      <c r="Q43" s="915"/>
      <c r="R43" s="916"/>
    </row>
    <row r="44" spans="2:18" x14ac:dyDescent="0.3">
      <c r="B44" s="408">
        <f>'2nd Liens Pricer'!A43</f>
        <v>13.375</v>
      </c>
      <c r="C44" s="419">
        <f>'2nd Liens Pricer'!H43</f>
        <v>108.25</v>
      </c>
      <c r="D44" s="907"/>
      <c r="E44" s="908"/>
      <c r="F44" s="908"/>
      <c r="G44" s="908"/>
      <c r="H44" s="908"/>
      <c r="I44" s="908"/>
      <c r="J44" s="908"/>
      <c r="K44" s="908"/>
      <c r="L44" s="908"/>
      <c r="M44" s="909"/>
      <c r="N44" s="203"/>
      <c r="O44" s="420"/>
      <c r="P44" s="420"/>
      <c r="Q44" s="420"/>
      <c r="R44" s="421"/>
    </row>
    <row r="45" spans="2:18" x14ac:dyDescent="0.3">
      <c r="B45" s="408">
        <f>'2nd Liens Pricer'!A44</f>
        <v>13.5</v>
      </c>
      <c r="C45" s="419">
        <f>'2nd Liens Pricer'!H44</f>
        <v>108.5</v>
      </c>
      <c r="D45" s="907"/>
      <c r="E45" s="908"/>
      <c r="F45" s="908"/>
      <c r="G45" s="908"/>
      <c r="H45" s="908"/>
      <c r="I45" s="908"/>
      <c r="J45" s="908"/>
      <c r="K45" s="908"/>
      <c r="L45" s="908"/>
      <c r="M45" s="909"/>
      <c r="N45" s="203"/>
      <c r="O45" s="422"/>
      <c r="P45" s="420"/>
      <c r="Q45" s="420"/>
      <c r="R45" s="421"/>
    </row>
    <row r="46" spans="2:18" x14ac:dyDescent="0.3">
      <c r="B46" s="408">
        <f>'2nd Liens Pricer'!A45</f>
        <v>13.625</v>
      </c>
      <c r="C46" s="419">
        <f>'2nd Liens Pricer'!H45</f>
        <v>108.75</v>
      </c>
      <c r="D46" s="907"/>
      <c r="E46" s="908"/>
      <c r="F46" s="908"/>
      <c r="G46" s="908"/>
      <c r="H46" s="908"/>
      <c r="I46" s="908"/>
      <c r="J46" s="908"/>
      <c r="K46" s="908"/>
      <c r="L46" s="908"/>
      <c r="M46" s="909"/>
      <c r="N46" s="420"/>
      <c r="O46" s="420"/>
      <c r="P46" s="420"/>
      <c r="Q46" s="420"/>
      <c r="R46" s="421"/>
    </row>
    <row r="47" spans="2:18" x14ac:dyDescent="0.3">
      <c r="B47" s="408">
        <f>'2nd Liens Pricer'!A46</f>
        <v>13.75</v>
      </c>
      <c r="C47" s="419">
        <f>'2nd Liens Pricer'!H46</f>
        <v>109</v>
      </c>
      <c r="D47" s="907"/>
      <c r="E47" s="908"/>
      <c r="F47" s="908"/>
      <c r="G47" s="908"/>
      <c r="H47" s="908"/>
      <c r="I47" s="908"/>
      <c r="J47" s="908"/>
      <c r="K47" s="908"/>
      <c r="L47" s="908"/>
      <c r="M47" s="909"/>
      <c r="N47" s="420"/>
      <c r="O47" s="420"/>
      <c r="P47" s="420"/>
      <c r="Q47" s="420"/>
      <c r="R47" s="421"/>
    </row>
    <row r="48" spans="2:18" x14ac:dyDescent="0.3">
      <c r="B48" s="408">
        <f>'2nd Liens Pricer'!A47</f>
        <v>13.875</v>
      </c>
      <c r="C48" s="419">
        <f>'2nd Liens Pricer'!H47</f>
        <v>109.25</v>
      </c>
      <c r="D48" s="907"/>
      <c r="E48" s="908"/>
      <c r="F48" s="908"/>
      <c r="G48" s="908"/>
      <c r="H48" s="908"/>
      <c r="I48" s="908"/>
      <c r="J48" s="908"/>
      <c r="K48" s="908"/>
      <c r="L48" s="908"/>
      <c r="M48" s="909"/>
      <c r="N48" s="420"/>
      <c r="O48" s="420"/>
      <c r="P48" s="420"/>
      <c r="Q48" s="420"/>
      <c r="R48" s="421"/>
    </row>
    <row r="49" spans="2:18" x14ac:dyDescent="0.3">
      <c r="B49" s="408">
        <f>'2nd Liens Pricer'!A48</f>
        <v>14</v>
      </c>
      <c r="C49" s="419">
        <f>'2nd Liens Pricer'!H48</f>
        <v>109.5</v>
      </c>
      <c r="D49" s="907"/>
      <c r="E49" s="908"/>
      <c r="F49" s="908"/>
      <c r="G49" s="908"/>
      <c r="H49" s="908"/>
      <c r="I49" s="908"/>
      <c r="J49" s="908"/>
      <c r="K49" s="908"/>
      <c r="L49" s="908"/>
      <c r="M49" s="909"/>
      <c r="N49" s="420"/>
      <c r="O49" s="420"/>
      <c r="P49" s="420"/>
      <c r="Q49" s="420"/>
      <c r="R49" s="421"/>
    </row>
    <row r="50" spans="2:18" x14ac:dyDescent="0.3">
      <c r="B50" s="408">
        <f>'2nd Liens Pricer'!A49</f>
        <v>14.125</v>
      </c>
      <c r="C50" s="419">
        <f>'2nd Liens Pricer'!H49</f>
        <v>109.75</v>
      </c>
      <c r="D50" s="907"/>
      <c r="E50" s="908"/>
      <c r="F50" s="908"/>
      <c r="G50" s="908"/>
      <c r="H50" s="908"/>
      <c r="I50" s="908"/>
      <c r="J50" s="908"/>
      <c r="K50" s="908"/>
      <c r="L50" s="908"/>
      <c r="M50" s="909"/>
      <c r="N50" s="420"/>
      <c r="O50" s="420"/>
      <c r="P50" s="420"/>
      <c r="Q50" s="420"/>
      <c r="R50" s="421"/>
    </row>
    <row r="51" spans="2:18" x14ac:dyDescent="0.3">
      <c r="B51" s="408">
        <f>'2nd Liens Pricer'!A50</f>
        <v>14.25</v>
      </c>
      <c r="C51" s="419">
        <f>'2nd Liens Pricer'!H50</f>
        <v>110</v>
      </c>
      <c r="D51" s="907"/>
      <c r="E51" s="908"/>
      <c r="F51" s="908"/>
      <c r="G51" s="908"/>
      <c r="H51" s="908"/>
      <c r="I51" s="908"/>
      <c r="J51" s="908"/>
      <c r="K51" s="908"/>
      <c r="L51" s="908"/>
      <c r="M51" s="909"/>
      <c r="N51" s="420"/>
      <c r="O51" s="420"/>
      <c r="P51" s="420"/>
      <c r="Q51" s="420"/>
      <c r="R51" s="421"/>
    </row>
    <row r="52" spans="2:18" x14ac:dyDescent="0.3">
      <c r="B52" s="423" t="s">
        <v>383</v>
      </c>
      <c r="C52" s="424">
        <v>98</v>
      </c>
      <c r="D52" s="907"/>
      <c r="E52" s="908"/>
      <c r="F52" s="908"/>
      <c r="G52" s="908"/>
      <c r="H52" s="908"/>
      <c r="I52" s="908"/>
      <c r="J52" s="908"/>
      <c r="K52" s="908"/>
      <c r="L52" s="908"/>
      <c r="M52" s="909"/>
      <c r="N52" s="420"/>
      <c r="O52" s="420"/>
      <c r="P52" s="420"/>
      <c r="Q52" s="420"/>
      <c r="R52" s="421"/>
    </row>
    <row r="53" spans="2:18" ht="19.5" thickBot="1" x14ac:dyDescent="0.35">
      <c r="B53" s="425" t="s">
        <v>88</v>
      </c>
      <c r="C53" s="426">
        <v>101</v>
      </c>
      <c r="D53" s="910"/>
      <c r="E53" s="911"/>
      <c r="F53" s="911"/>
      <c r="G53" s="911"/>
      <c r="H53" s="911"/>
      <c r="I53" s="911"/>
      <c r="J53" s="911"/>
      <c r="K53" s="911"/>
      <c r="L53" s="911"/>
      <c r="M53" s="912"/>
      <c r="N53" s="917" t="s">
        <v>103</v>
      </c>
      <c r="O53" s="918"/>
      <c r="P53" s="918"/>
      <c r="Q53" s="918"/>
      <c r="R53" s="919"/>
    </row>
  </sheetData>
  <mergeCells count="77">
    <mergeCell ref="N4:P4"/>
    <mergeCell ref="Q4:R4"/>
    <mergeCell ref="B2:C3"/>
    <mergeCell ref="E2:L3"/>
    <mergeCell ref="N2:R2"/>
    <mergeCell ref="N3:P3"/>
    <mergeCell ref="Q3:R3"/>
    <mergeCell ref="B5:C5"/>
    <mergeCell ref="E5:L5"/>
    <mergeCell ref="N5:P5"/>
    <mergeCell ref="Q5:R5"/>
    <mergeCell ref="N6:P6"/>
    <mergeCell ref="Q6:R6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E12:L12"/>
    <mergeCell ref="N12:R12"/>
    <mergeCell ref="N13:R13"/>
    <mergeCell ref="E14:F14"/>
    <mergeCell ref="N14:R14"/>
    <mergeCell ref="E16:F16"/>
    <mergeCell ref="N16:P16"/>
    <mergeCell ref="Q16:R16"/>
    <mergeCell ref="E17:F17"/>
    <mergeCell ref="N17:P17"/>
    <mergeCell ref="Q17:R17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22:F22"/>
    <mergeCell ref="N22:R23"/>
    <mergeCell ref="E23:F23"/>
    <mergeCell ref="E24:F24"/>
    <mergeCell ref="N24:R24"/>
    <mergeCell ref="E36:L36"/>
    <mergeCell ref="N36:R36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5:L35"/>
    <mergeCell ref="N35:R35"/>
    <mergeCell ref="E37:L37"/>
    <mergeCell ref="N37:R37"/>
    <mergeCell ref="E38:L38"/>
    <mergeCell ref="N38:R38"/>
    <mergeCell ref="E39:L39"/>
    <mergeCell ref="N39:R39"/>
    <mergeCell ref="E40:L40"/>
    <mergeCell ref="N40:R40"/>
    <mergeCell ref="E41:L41"/>
    <mergeCell ref="N41:R41"/>
    <mergeCell ref="D42:M53"/>
    <mergeCell ref="N42:R42"/>
    <mergeCell ref="N43:R43"/>
    <mergeCell ref="N53:R53"/>
  </mergeCells>
  <printOptions horizontalCentered="1" verticalCentered="1"/>
  <pageMargins left="0.25" right="0.25" top="0.25" bottom="0.25" header="0" footer="0"/>
  <pageSetup scale="6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80936-EE89-4998-86EB-1704ED427A52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429"/>
    <col min="12" max="12" width="9.7109375" bestFit="1" customWidth="1"/>
  </cols>
  <sheetData>
    <row r="1" spans="1:18" x14ac:dyDescent="0.25">
      <c r="A1" s="70"/>
      <c r="B1" t="s">
        <v>108</v>
      </c>
      <c r="C1"/>
      <c r="D1"/>
      <c r="L1" s="71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72"/>
      <c r="B4" s="605" t="s">
        <v>109</v>
      </c>
      <c r="C4" s="606"/>
      <c r="D4" s="73"/>
      <c r="E4" s="605" t="s">
        <v>110</v>
      </c>
      <c r="F4" s="607"/>
      <c r="G4" s="73"/>
      <c r="H4" s="605" t="s">
        <v>111</v>
      </c>
      <c r="I4" s="607"/>
      <c r="K4" s="605" t="s">
        <v>113</v>
      </c>
      <c r="L4" s="607"/>
      <c r="O4" s="74"/>
      <c r="P4" s="74"/>
      <c r="Q4" s="74"/>
      <c r="R4" s="74"/>
    </row>
    <row r="5" spans="1:18" ht="18" thickBot="1" x14ac:dyDescent="0.3">
      <c r="A5" s="187" t="s">
        <v>4</v>
      </c>
      <c r="B5" s="75" t="s">
        <v>6</v>
      </c>
      <c r="C5" s="188" t="s">
        <v>18</v>
      </c>
      <c r="D5"/>
      <c r="E5" s="75" t="s">
        <v>6</v>
      </c>
      <c r="F5" s="188" t="s">
        <v>18</v>
      </c>
      <c r="H5" s="75" t="s">
        <v>6</v>
      </c>
      <c r="I5" s="188" t="s">
        <v>18</v>
      </c>
      <c r="K5" s="75" t="s">
        <v>6</v>
      </c>
      <c r="L5" s="188" t="s">
        <v>18</v>
      </c>
      <c r="O5" s="78"/>
      <c r="P5" s="78"/>
      <c r="Q5" s="78"/>
      <c r="R5" s="78"/>
    </row>
    <row r="6" spans="1:18" ht="15.75" x14ac:dyDescent="0.25">
      <c r="A6" s="190">
        <v>8.75</v>
      </c>
      <c r="B6" s="80">
        <v>98.625</v>
      </c>
      <c r="C6" s="82"/>
      <c r="D6"/>
      <c r="E6" s="83">
        <v>-0.125</v>
      </c>
      <c r="F6" s="427"/>
      <c r="H6" s="84">
        <f t="shared" ref="H6:H50" si="0">E6+B6</f>
        <v>98.5</v>
      </c>
      <c r="I6" s="86"/>
      <c r="K6" s="87"/>
      <c r="L6" s="97"/>
    </row>
    <row r="7" spans="1:18" ht="15.75" x14ac:dyDescent="0.25">
      <c r="A7" s="190">
        <v>8.875</v>
      </c>
      <c r="B7" s="80">
        <v>99</v>
      </c>
      <c r="C7" s="82"/>
      <c r="D7"/>
      <c r="E7" s="83">
        <v>-0.125</v>
      </c>
      <c r="F7" s="427"/>
      <c r="H7" s="84">
        <f t="shared" si="0"/>
        <v>98.875</v>
      </c>
      <c r="I7" s="86"/>
      <c r="K7" s="84">
        <f>H7-H6</f>
        <v>0.375</v>
      </c>
      <c r="L7" s="86"/>
    </row>
    <row r="8" spans="1:18" ht="15.75" x14ac:dyDescent="0.25">
      <c r="A8" s="190">
        <v>9</v>
      </c>
      <c r="B8" s="80">
        <v>99.375</v>
      </c>
      <c r="C8" s="82"/>
      <c r="D8"/>
      <c r="E8" s="83">
        <v>-0.125</v>
      </c>
      <c r="F8" s="427"/>
      <c r="H8" s="84">
        <f t="shared" si="0"/>
        <v>99.25</v>
      </c>
      <c r="I8" s="86"/>
      <c r="K8" s="84">
        <f t="shared" ref="K8:K50" si="1">H8-H7</f>
        <v>0.375</v>
      </c>
      <c r="L8" s="86"/>
    </row>
    <row r="9" spans="1:18" ht="15.75" x14ac:dyDescent="0.25">
      <c r="A9" s="190">
        <v>9.125</v>
      </c>
      <c r="B9" s="80">
        <v>99.75</v>
      </c>
      <c r="C9" s="82"/>
      <c r="D9"/>
      <c r="E9" s="83">
        <v>-0.125</v>
      </c>
      <c r="F9" s="427"/>
      <c r="H9" s="84">
        <f t="shared" si="0"/>
        <v>99.625</v>
      </c>
      <c r="I9" s="86"/>
      <c r="K9" s="84">
        <f t="shared" si="1"/>
        <v>0.375</v>
      </c>
      <c r="L9" s="86"/>
    </row>
    <row r="10" spans="1:18" ht="15.75" x14ac:dyDescent="0.25">
      <c r="A10" s="190">
        <v>9.25</v>
      </c>
      <c r="B10" s="80">
        <v>100.125</v>
      </c>
      <c r="C10" s="82"/>
      <c r="D10"/>
      <c r="E10" s="83">
        <v>-0.125</v>
      </c>
      <c r="F10" s="427"/>
      <c r="H10" s="84">
        <f t="shared" si="0"/>
        <v>100</v>
      </c>
      <c r="I10" s="86"/>
      <c r="K10" s="84">
        <f t="shared" si="1"/>
        <v>0.375</v>
      </c>
      <c r="L10" s="86"/>
    </row>
    <row r="11" spans="1:18" ht="15.75" x14ac:dyDescent="0.25">
      <c r="A11" s="190">
        <v>9.375</v>
      </c>
      <c r="B11" s="80">
        <v>100.375</v>
      </c>
      <c r="C11" s="82"/>
      <c r="D11"/>
      <c r="E11" s="83">
        <v>-0.125</v>
      </c>
      <c r="F11" s="427"/>
      <c r="H11" s="84">
        <f t="shared" si="0"/>
        <v>100.25</v>
      </c>
      <c r="I11" s="86"/>
      <c r="K11" s="84">
        <f t="shared" si="1"/>
        <v>0.25</v>
      </c>
      <c r="L11" s="86"/>
    </row>
    <row r="12" spans="1:18" ht="15.75" x14ac:dyDescent="0.25">
      <c r="A12" s="190">
        <v>9.5</v>
      </c>
      <c r="B12" s="80">
        <v>100.625</v>
      </c>
      <c r="C12" s="82"/>
      <c r="D12"/>
      <c r="E12" s="83">
        <v>-0.125</v>
      </c>
      <c r="F12" s="427"/>
      <c r="H12" s="84">
        <f t="shared" si="0"/>
        <v>100.5</v>
      </c>
      <c r="I12" s="86"/>
      <c r="K12" s="84">
        <f t="shared" si="1"/>
        <v>0.25</v>
      </c>
      <c r="L12" s="86"/>
    </row>
    <row r="13" spans="1:18" ht="15.75" x14ac:dyDescent="0.25">
      <c r="A13" s="190">
        <v>9.625</v>
      </c>
      <c r="B13" s="80">
        <v>100.875</v>
      </c>
      <c r="C13" s="82"/>
      <c r="D13"/>
      <c r="E13" s="83">
        <v>-0.125</v>
      </c>
      <c r="F13" s="427"/>
      <c r="H13" s="84">
        <f t="shared" si="0"/>
        <v>100.75</v>
      </c>
      <c r="I13" s="86"/>
      <c r="K13" s="84">
        <f t="shared" si="1"/>
        <v>0.25</v>
      </c>
      <c r="L13" s="86"/>
    </row>
    <row r="14" spans="1:18" ht="15.75" x14ac:dyDescent="0.25">
      <c r="A14" s="190">
        <v>9.75</v>
      </c>
      <c r="B14" s="80">
        <v>101.125</v>
      </c>
      <c r="C14" s="82"/>
      <c r="D14"/>
      <c r="E14" s="83">
        <v>-0.125</v>
      </c>
      <c r="F14" s="427"/>
      <c r="H14" s="84">
        <f t="shared" si="0"/>
        <v>101</v>
      </c>
      <c r="I14" s="86"/>
      <c r="K14" s="84">
        <f t="shared" si="1"/>
        <v>0.25</v>
      </c>
      <c r="L14" s="86"/>
    </row>
    <row r="15" spans="1:18" ht="15.75" x14ac:dyDescent="0.25">
      <c r="A15" s="190">
        <v>9.875</v>
      </c>
      <c r="B15" s="80">
        <v>101.375</v>
      </c>
      <c r="C15" s="82"/>
      <c r="D15"/>
      <c r="E15" s="83">
        <v>-0.125</v>
      </c>
      <c r="F15" s="427"/>
      <c r="H15" s="84">
        <f t="shared" si="0"/>
        <v>101.25</v>
      </c>
      <c r="I15" s="86"/>
      <c r="K15" s="84">
        <f t="shared" si="1"/>
        <v>0.25</v>
      </c>
      <c r="L15" s="86"/>
    </row>
    <row r="16" spans="1:18" ht="15.75" x14ac:dyDescent="0.25">
      <c r="A16" s="190">
        <v>10</v>
      </c>
      <c r="B16" s="80">
        <v>101.625</v>
      </c>
      <c r="C16" s="82"/>
      <c r="D16"/>
      <c r="E16" s="83">
        <v>-0.125</v>
      </c>
      <c r="F16" s="427"/>
      <c r="H16" s="84">
        <f t="shared" si="0"/>
        <v>101.5</v>
      </c>
      <c r="I16" s="86"/>
      <c r="K16" s="84">
        <f t="shared" si="1"/>
        <v>0.25</v>
      </c>
      <c r="L16" s="86"/>
    </row>
    <row r="17" spans="1:16" ht="15.75" x14ac:dyDescent="0.25">
      <c r="A17" s="190">
        <v>10.125</v>
      </c>
      <c r="B17" s="80">
        <v>101.875</v>
      </c>
      <c r="C17" s="82"/>
      <c r="D17"/>
      <c r="E17" s="83">
        <v>-0.125</v>
      </c>
      <c r="F17" s="427"/>
      <c r="H17" s="84">
        <f t="shared" si="0"/>
        <v>101.75</v>
      </c>
      <c r="I17" s="86"/>
      <c r="K17" s="84">
        <f t="shared" si="1"/>
        <v>0.25</v>
      </c>
      <c r="L17" s="86"/>
    </row>
    <row r="18" spans="1:16" ht="15.75" x14ac:dyDescent="0.25">
      <c r="A18" s="190">
        <v>10.25</v>
      </c>
      <c r="B18" s="80">
        <v>102.125</v>
      </c>
      <c r="C18" s="82"/>
      <c r="D18"/>
      <c r="E18" s="83">
        <v>-0.125</v>
      </c>
      <c r="F18" s="427"/>
      <c r="H18" s="84">
        <f t="shared" si="0"/>
        <v>102</v>
      </c>
      <c r="I18" s="86"/>
      <c r="K18" s="84">
        <f t="shared" si="1"/>
        <v>0.25</v>
      </c>
      <c r="L18" s="86"/>
    </row>
    <row r="19" spans="1:16" ht="15.75" x14ac:dyDescent="0.25">
      <c r="A19" s="190">
        <v>10.375</v>
      </c>
      <c r="B19" s="80">
        <v>102.375</v>
      </c>
      <c r="C19" s="82"/>
      <c r="D19"/>
      <c r="E19" s="83">
        <v>-0.125</v>
      </c>
      <c r="F19" s="427"/>
      <c r="H19" s="84">
        <f t="shared" si="0"/>
        <v>102.25</v>
      </c>
      <c r="I19" s="86"/>
      <c r="K19" s="84">
        <f t="shared" si="1"/>
        <v>0.25</v>
      </c>
      <c r="L19" s="86"/>
      <c r="P19" s="428"/>
    </row>
    <row r="20" spans="1:16" ht="15.75" x14ac:dyDescent="0.25">
      <c r="A20" s="190">
        <v>10.5</v>
      </c>
      <c r="B20" s="80">
        <v>102.625</v>
      </c>
      <c r="C20" s="82"/>
      <c r="D20"/>
      <c r="E20" s="83">
        <v>-0.125</v>
      </c>
      <c r="F20" s="427"/>
      <c r="H20" s="84">
        <f t="shared" si="0"/>
        <v>102.5</v>
      </c>
      <c r="I20" s="86"/>
      <c r="K20" s="84">
        <f t="shared" si="1"/>
        <v>0.25</v>
      </c>
      <c r="L20" s="86"/>
    </row>
    <row r="21" spans="1:16" ht="15.75" x14ac:dyDescent="0.25">
      <c r="A21" s="190">
        <v>10.625</v>
      </c>
      <c r="B21" s="80">
        <v>102.875</v>
      </c>
      <c r="C21" s="82"/>
      <c r="D21"/>
      <c r="E21" s="83">
        <v>-0.125</v>
      </c>
      <c r="F21" s="427"/>
      <c r="H21" s="84">
        <f t="shared" si="0"/>
        <v>102.75</v>
      </c>
      <c r="I21" s="86"/>
      <c r="K21" s="84">
        <f t="shared" si="1"/>
        <v>0.25</v>
      </c>
      <c r="L21" s="86"/>
    </row>
    <row r="22" spans="1:16" ht="15.75" x14ac:dyDescent="0.25">
      <c r="A22" s="190">
        <v>10.75</v>
      </c>
      <c r="B22" s="80">
        <v>103.125</v>
      </c>
      <c r="C22" s="82"/>
      <c r="D22"/>
      <c r="E22" s="83">
        <v>-0.125</v>
      </c>
      <c r="F22" s="427"/>
      <c r="H22" s="84">
        <f t="shared" si="0"/>
        <v>103</v>
      </c>
      <c r="I22" s="86"/>
      <c r="K22" s="84">
        <f t="shared" si="1"/>
        <v>0.25</v>
      </c>
      <c r="L22" s="86"/>
    </row>
    <row r="23" spans="1:16" ht="15.75" x14ac:dyDescent="0.25">
      <c r="A23" s="190">
        <v>10.875</v>
      </c>
      <c r="B23" s="80">
        <v>103.375</v>
      </c>
      <c r="C23" s="82"/>
      <c r="D23"/>
      <c r="E23" s="83">
        <v>-0.125</v>
      </c>
      <c r="F23" s="427"/>
      <c r="H23" s="84">
        <f t="shared" si="0"/>
        <v>103.25</v>
      </c>
      <c r="I23" s="86"/>
      <c r="K23" s="84">
        <f t="shared" si="1"/>
        <v>0.25</v>
      </c>
      <c r="L23" s="86"/>
    </row>
    <row r="24" spans="1:16" ht="15.75" x14ac:dyDescent="0.25">
      <c r="A24" s="190">
        <v>11</v>
      </c>
      <c r="B24" s="80">
        <v>103.625</v>
      </c>
      <c r="C24" s="82"/>
      <c r="D24"/>
      <c r="E24" s="83">
        <v>-0.125</v>
      </c>
      <c r="F24" s="427"/>
      <c r="H24" s="84">
        <f t="shared" si="0"/>
        <v>103.5</v>
      </c>
      <c r="I24" s="86"/>
      <c r="K24" s="84">
        <f t="shared" si="1"/>
        <v>0.25</v>
      </c>
      <c r="L24" s="86"/>
    </row>
    <row r="25" spans="1:16" ht="15.75" x14ac:dyDescent="0.25">
      <c r="A25" s="190">
        <v>11.125</v>
      </c>
      <c r="B25" s="80">
        <v>103.875</v>
      </c>
      <c r="C25" s="82"/>
      <c r="D25"/>
      <c r="E25" s="83">
        <v>-0.125</v>
      </c>
      <c r="F25" s="427"/>
      <c r="H25" s="84">
        <f t="shared" si="0"/>
        <v>103.75</v>
      </c>
      <c r="I25" s="86"/>
      <c r="K25" s="84">
        <f t="shared" si="1"/>
        <v>0.25</v>
      </c>
      <c r="L25" s="86"/>
    </row>
    <row r="26" spans="1:16" ht="15.75" x14ac:dyDescent="0.25">
      <c r="A26" s="190">
        <v>11.25</v>
      </c>
      <c r="B26" s="80">
        <v>104.125</v>
      </c>
      <c r="C26" s="82"/>
      <c r="D26"/>
      <c r="E26" s="83">
        <v>-0.125</v>
      </c>
      <c r="F26" s="427"/>
      <c r="H26" s="84">
        <f t="shared" si="0"/>
        <v>104</v>
      </c>
      <c r="I26" s="86"/>
      <c r="K26" s="84">
        <f t="shared" si="1"/>
        <v>0.25</v>
      </c>
      <c r="L26" s="86"/>
    </row>
    <row r="27" spans="1:16" ht="15.75" x14ac:dyDescent="0.25">
      <c r="A27" s="190">
        <v>11.375</v>
      </c>
      <c r="B27" s="80">
        <v>104.375</v>
      </c>
      <c r="C27" s="82"/>
      <c r="D27"/>
      <c r="E27" s="83">
        <v>-0.125</v>
      </c>
      <c r="F27" s="427"/>
      <c r="H27" s="84">
        <f t="shared" si="0"/>
        <v>104.25</v>
      </c>
      <c r="I27" s="86"/>
      <c r="K27" s="84">
        <f t="shared" si="1"/>
        <v>0.25</v>
      </c>
      <c r="L27" s="86"/>
    </row>
    <row r="28" spans="1:16" ht="15.75" x14ac:dyDescent="0.25">
      <c r="A28" s="190">
        <v>11.5</v>
      </c>
      <c r="B28" s="80">
        <v>104.625</v>
      </c>
      <c r="C28" s="82"/>
      <c r="D28"/>
      <c r="E28" s="83">
        <v>-0.125</v>
      </c>
      <c r="F28" s="427"/>
      <c r="H28" s="84">
        <f t="shared" si="0"/>
        <v>104.5</v>
      </c>
      <c r="I28" s="86"/>
      <c r="K28" s="84">
        <f t="shared" si="1"/>
        <v>0.25</v>
      </c>
      <c r="L28" s="86"/>
    </row>
    <row r="29" spans="1:16" ht="15.75" x14ac:dyDescent="0.25">
      <c r="A29" s="190">
        <v>11.625</v>
      </c>
      <c r="B29" s="80">
        <v>104.875</v>
      </c>
      <c r="C29" s="82"/>
      <c r="D29"/>
      <c r="E29" s="83">
        <v>-0.125</v>
      </c>
      <c r="F29" s="427"/>
      <c r="H29" s="84">
        <f t="shared" si="0"/>
        <v>104.75</v>
      </c>
      <c r="I29" s="86"/>
      <c r="K29" s="84">
        <f t="shared" si="1"/>
        <v>0.25</v>
      </c>
      <c r="L29" s="86"/>
    </row>
    <row r="30" spans="1:16" ht="15.75" x14ac:dyDescent="0.25">
      <c r="A30" s="190">
        <v>11.75</v>
      </c>
      <c r="B30" s="80">
        <v>105.125</v>
      </c>
      <c r="C30" s="82"/>
      <c r="D30"/>
      <c r="E30" s="83">
        <v>-0.125</v>
      </c>
      <c r="F30" s="427"/>
      <c r="H30" s="84">
        <f t="shared" si="0"/>
        <v>105</v>
      </c>
      <c r="I30" s="86"/>
      <c r="K30" s="84">
        <f t="shared" si="1"/>
        <v>0.25</v>
      </c>
      <c r="L30" s="86"/>
    </row>
    <row r="31" spans="1:16" ht="15.75" x14ac:dyDescent="0.25">
      <c r="A31" s="190">
        <v>11.875</v>
      </c>
      <c r="B31" s="80">
        <v>105.375</v>
      </c>
      <c r="C31" s="82"/>
      <c r="D31"/>
      <c r="E31" s="83">
        <v>-0.125</v>
      </c>
      <c r="F31" s="427"/>
      <c r="H31" s="84">
        <f t="shared" si="0"/>
        <v>105.25</v>
      </c>
      <c r="I31" s="86"/>
      <c r="K31" s="84">
        <f t="shared" si="1"/>
        <v>0.25</v>
      </c>
      <c r="L31" s="86"/>
    </row>
    <row r="32" spans="1:16" ht="15.75" x14ac:dyDescent="0.25">
      <c r="A32" s="190">
        <v>12</v>
      </c>
      <c r="B32" s="80">
        <v>105.625</v>
      </c>
      <c r="C32" s="82"/>
      <c r="D32"/>
      <c r="E32" s="83">
        <v>-0.125</v>
      </c>
      <c r="F32" s="427"/>
      <c r="H32" s="84">
        <f t="shared" si="0"/>
        <v>105.5</v>
      </c>
      <c r="I32" s="86"/>
      <c r="K32" s="84">
        <f t="shared" si="1"/>
        <v>0.25</v>
      </c>
      <c r="L32" s="86"/>
    </row>
    <row r="33" spans="1:12" ht="15.75" x14ac:dyDescent="0.25">
      <c r="A33" s="190">
        <v>12.125</v>
      </c>
      <c r="B33" s="80">
        <v>105.875</v>
      </c>
      <c r="C33" s="82"/>
      <c r="D33"/>
      <c r="E33" s="83">
        <v>-0.125</v>
      </c>
      <c r="F33" s="427"/>
      <c r="H33" s="84">
        <f t="shared" si="0"/>
        <v>105.75</v>
      </c>
      <c r="I33" s="86"/>
      <c r="K33" s="84">
        <f t="shared" si="1"/>
        <v>0.25</v>
      </c>
      <c r="L33" s="86"/>
    </row>
    <row r="34" spans="1:12" ht="15.75" x14ac:dyDescent="0.25">
      <c r="A34" s="190">
        <v>12.25</v>
      </c>
      <c r="B34" s="80">
        <v>106.125</v>
      </c>
      <c r="C34" s="82"/>
      <c r="D34"/>
      <c r="E34" s="83">
        <v>-0.125</v>
      </c>
      <c r="F34" s="427"/>
      <c r="H34" s="84">
        <f t="shared" si="0"/>
        <v>106</v>
      </c>
      <c r="I34" s="86"/>
      <c r="K34" s="84">
        <f t="shared" si="1"/>
        <v>0.25</v>
      </c>
      <c r="L34" s="86"/>
    </row>
    <row r="35" spans="1:12" ht="15.75" x14ac:dyDescent="0.25">
      <c r="A35" s="190">
        <v>12.375</v>
      </c>
      <c r="B35" s="80">
        <v>106.375</v>
      </c>
      <c r="C35" s="82"/>
      <c r="D35"/>
      <c r="E35" s="83">
        <v>-0.125</v>
      </c>
      <c r="F35" s="427"/>
      <c r="H35" s="84">
        <f t="shared" si="0"/>
        <v>106.25</v>
      </c>
      <c r="I35" s="86"/>
      <c r="K35" s="84">
        <f t="shared" si="1"/>
        <v>0.25</v>
      </c>
      <c r="L35" s="86"/>
    </row>
    <row r="36" spans="1:12" ht="15.75" x14ac:dyDescent="0.25">
      <c r="A36" s="190">
        <v>12.5</v>
      </c>
      <c r="B36" s="80">
        <v>106.625</v>
      </c>
      <c r="C36" s="82"/>
      <c r="D36"/>
      <c r="E36" s="83">
        <v>-0.125</v>
      </c>
      <c r="F36" s="427"/>
      <c r="H36" s="84">
        <f t="shared" si="0"/>
        <v>106.5</v>
      </c>
      <c r="I36" s="86"/>
      <c r="K36" s="84">
        <f t="shared" si="1"/>
        <v>0.25</v>
      </c>
      <c r="L36" s="86"/>
    </row>
    <row r="37" spans="1:12" ht="15.75" x14ac:dyDescent="0.25">
      <c r="A37" s="190">
        <v>12.625</v>
      </c>
      <c r="B37" s="80">
        <v>106.875</v>
      </c>
      <c r="C37" s="82"/>
      <c r="D37"/>
      <c r="E37" s="83">
        <v>-0.125</v>
      </c>
      <c r="F37" s="427"/>
      <c r="H37" s="84">
        <f t="shared" si="0"/>
        <v>106.75</v>
      </c>
      <c r="I37" s="86"/>
      <c r="K37" s="84">
        <f t="shared" si="1"/>
        <v>0.25</v>
      </c>
      <c r="L37" s="86"/>
    </row>
    <row r="38" spans="1:12" ht="15.75" x14ac:dyDescent="0.25">
      <c r="A38" s="190">
        <v>12.75</v>
      </c>
      <c r="B38" s="80">
        <v>107.125</v>
      </c>
      <c r="C38" s="82"/>
      <c r="D38"/>
      <c r="E38" s="83">
        <v>-0.125</v>
      </c>
      <c r="F38" s="427"/>
      <c r="H38" s="84">
        <f t="shared" si="0"/>
        <v>107</v>
      </c>
      <c r="I38" s="86"/>
      <c r="K38" s="84">
        <f t="shared" si="1"/>
        <v>0.25</v>
      </c>
      <c r="L38" s="86"/>
    </row>
    <row r="39" spans="1:12" ht="15.75" x14ac:dyDescent="0.25">
      <c r="A39" s="190">
        <v>12.875</v>
      </c>
      <c r="B39" s="80">
        <v>107.375</v>
      </c>
      <c r="C39" s="82"/>
      <c r="D39"/>
      <c r="E39" s="83">
        <v>-0.125</v>
      </c>
      <c r="F39" s="427"/>
      <c r="H39" s="84">
        <f t="shared" si="0"/>
        <v>107.25</v>
      </c>
      <c r="I39" s="86"/>
      <c r="K39" s="84">
        <f t="shared" si="1"/>
        <v>0.25</v>
      </c>
      <c r="L39" s="86"/>
    </row>
    <row r="40" spans="1:12" ht="15.75" x14ac:dyDescent="0.25">
      <c r="A40" s="190">
        <v>13</v>
      </c>
      <c r="B40" s="80">
        <v>107.625</v>
      </c>
      <c r="C40" s="82"/>
      <c r="D40"/>
      <c r="E40" s="83">
        <v>-0.125</v>
      </c>
      <c r="F40" s="427"/>
      <c r="H40" s="84">
        <f t="shared" si="0"/>
        <v>107.5</v>
      </c>
      <c r="I40" s="86"/>
      <c r="K40" s="84">
        <f t="shared" si="1"/>
        <v>0.25</v>
      </c>
      <c r="L40" s="86"/>
    </row>
    <row r="41" spans="1:12" ht="15.75" x14ac:dyDescent="0.25">
      <c r="A41" s="190">
        <v>13.125</v>
      </c>
      <c r="B41" s="80">
        <v>107.875</v>
      </c>
      <c r="C41" s="82"/>
      <c r="D41"/>
      <c r="E41" s="83">
        <v>-0.125</v>
      </c>
      <c r="F41" s="427"/>
      <c r="H41" s="84">
        <f t="shared" si="0"/>
        <v>107.75</v>
      </c>
      <c r="I41" s="86"/>
      <c r="K41" s="84">
        <f t="shared" si="1"/>
        <v>0.25</v>
      </c>
      <c r="L41" s="86"/>
    </row>
    <row r="42" spans="1:12" ht="15.75" x14ac:dyDescent="0.25">
      <c r="A42" s="190">
        <v>13.25</v>
      </c>
      <c r="B42" s="80">
        <v>108.125</v>
      </c>
      <c r="C42" s="82"/>
      <c r="D42"/>
      <c r="E42" s="83">
        <v>-0.125</v>
      </c>
      <c r="F42" s="427"/>
      <c r="H42" s="84">
        <f t="shared" si="0"/>
        <v>108</v>
      </c>
      <c r="I42" s="86"/>
      <c r="K42" s="84">
        <f t="shared" si="1"/>
        <v>0.25</v>
      </c>
      <c r="L42" s="86"/>
    </row>
    <row r="43" spans="1:12" ht="15.75" x14ac:dyDescent="0.25">
      <c r="A43" s="190">
        <v>13.375</v>
      </c>
      <c r="B43" s="80">
        <v>108.375</v>
      </c>
      <c r="C43" s="82"/>
      <c r="D43"/>
      <c r="E43" s="83">
        <v>-0.125</v>
      </c>
      <c r="F43" s="427"/>
      <c r="H43" s="84">
        <f t="shared" si="0"/>
        <v>108.25</v>
      </c>
      <c r="I43" s="86"/>
      <c r="K43" s="84">
        <f t="shared" si="1"/>
        <v>0.25</v>
      </c>
      <c r="L43" s="86"/>
    </row>
    <row r="44" spans="1:12" ht="15.75" x14ac:dyDescent="0.25">
      <c r="A44" s="190">
        <v>13.5</v>
      </c>
      <c r="B44" s="80">
        <v>108.625</v>
      </c>
      <c r="C44" s="82"/>
      <c r="D44"/>
      <c r="E44" s="83">
        <v>-0.125</v>
      </c>
      <c r="F44" s="427"/>
      <c r="H44" s="84">
        <f t="shared" si="0"/>
        <v>108.5</v>
      </c>
      <c r="I44" s="86"/>
      <c r="K44" s="84">
        <f t="shared" si="1"/>
        <v>0.25</v>
      </c>
      <c r="L44" s="86"/>
    </row>
    <row r="45" spans="1:12" ht="15.75" x14ac:dyDescent="0.25">
      <c r="A45" s="190">
        <v>13.625</v>
      </c>
      <c r="B45" s="80">
        <v>108.875</v>
      </c>
      <c r="C45" s="82"/>
      <c r="D45"/>
      <c r="E45" s="83">
        <v>-0.125</v>
      </c>
      <c r="F45" s="427"/>
      <c r="H45" s="84">
        <f t="shared" si="0"/>
        <v>108.75</v>
      </c>
      <c r="I45" s="86"/>
      <c r="K45" s="84">
        <f t="shared" si="1"/>
        <v>0.25</v>
      </c>
      <c r="L45" s="86"/>
    </row>
    <row r="46" spans="1:12" ht="15.75" x14ac:dyDescent="0.25">
      <c r="A46" s="190">
        <v>13.75</v>
      </c>
      <c r="B46" s="80">
        <v>109.125</v>
      </c>
      <c r="C46" s="82"/>
      <c r="D46"/>
      <c r="E46" s="83">
        <v>-0.125</v>
      </c>
      <c r="F46" s="427"/>
      <c r="H46" s="84">
        <f t="shared" si="0"/>
        <v>109</v>
      </c>
      <c r="I46" s="86"/>
      <c r="K46" s="84">
        <f t="shared" si="1"/>
        <v>0.25</v>
      </c>
      <c r="L46" s="86"/>
    </row>
    <row r="47" spans="1:12" ht="15.75" x14ac:dyDescent="0.25">
      <c r="A47" s="190">
        <v>13.875</v>
      </c>
      <c r="B47" s="80">
        <v>109.375</v>
      </c>
      <c r="C47" s="82"/>
      <c r="D47"/>
      <c r="E47" s="83">
        <v>-0.125</v>
      </c>
      <c r="F47" s="427"/>
      <c r="H47" s="84">
        <f t="shared" si="0"/>
        <v>109.25</v>
      </c>
      <c r="I47" s="86"/>
      <c r="K47" s="84">
        <f t="shared" si="1"/>
        <v>0.25</v>
      </c>
      <c r="L47" s="86"/>
    </row>
    <row r="48" spans="1:12" ht="15.75" x14ac:dyDescent="0.25">
      <c r="A48" s="190">
        <v>14</v>
      </c>
      <c r="B48" s="80">
        <v>109.625</v>
      </c>
      <c r="C48" s="82"/>
      <c r="D48"/>
      <c r="E48" s="83">
        <v>-0.125</v>
      </c>
      <c r="F48" s="427"/>
      <c r="H48" s="84">
        <f t="shared" si="0"/>
        <v>109.5</v>
      </c>
      <c r="I48" s="86"/>
      <c r="K48" s="84">
        <f t="shared" si="1"/>
        <v>0.25</v>
      </c>
      <c r="L48" s="86"/>
    </row>
    <row r="49" spans="1:12" ht="15.75" x14ac:dyDescent="0.25">
      <c r="A49" s="190">
        <v>14.125</v>
      </c>
      <c r="B49" s="80">
        <v>109.875</v>
      </c>
      <c r="C49" s="82"/>
      <c r="D49"/>
      <c r="E49" s="83">
        <v>-0.125</v>
      </c>
      <c r="F49" s="427"/>
      <c r="H49" s="84">
        <f t="shared" si="0"/>
        <v>109.75</v>
      </c>
      <c r="I49" s="86"/>
      <c r="K49" s="84">
        <f t="shared" si="1"/>
        <v>0.25</v>
      </c>
      <c r="L49" s="86"/>
    </row>
    <row r="50" spans="1:12" ht="15.75" x14ac:dyDescent="0.25">
      <c r="A50" s="190">
        <v>14.25</v>
      </c>
      <c r="B50" s="80">
        <v>110.125</v>
      </c>
      <c r="C50" s="82"/>
      <c r="D50"/>
      <c r="E50" s="83">
        <v>-0.125</v>
      </c>
      <c r="F50" s="427"/>
      <c r="H50" s="84">
        <f t="shared" si="0"/>
        <v>110</v>
      </c>
      <c r="I50" s="86"/>
      <c r="K50" s="84">
        <f t="shared" si="1"/>
        <v>0.25</v>
      </c>
      <c r="L50" s="86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315A1-1162-4D48-B07A-CB7AE01B1100}">
  <sheetPr published="0" codeName="Sheet9">
    <tabColor rgb="FF7030A0"/>
  </sheetPr>
  <dimension ref="A1:W67"/>
  <sheetViews>
    <sheetView workbookViewId="0">
      <selection activeCell="T22" sqref="T22"/>
    </sheetView>
  </sheetViews>
  <sheetFormatPr defaultRowHeight="15" x14ac:dyDescent="0.25"/>
  <cols>
    <col min="1" max="15" width="12.28515625" customWidth="1"/>
    <col min="16" max="16" width="14.42578125" bestFit="1" customWidth="1"/>
    <col min="17" max="18" width="1.7109375" customWidth="1"/>
    <col min="19" max="19" width="13.85546875" bestFit="1" customWidth="1"/>
  </cols>
  <sheetData>
    <row r="1" spans="1:23" x14ac:dyDescent="0.25">
      <c r="A1" s="430" t="s">
        <v>384</v>
      </c>
      <c r="B1" s="431">
        <f>MAX(A7:A36)</f>
        <v>45778</v>
      </c>
      <c r="C1" s="432" t="str">
        <f>TEXT(B1,"YYYYMMDD")</f>
        <v>20250501</v>
      </c>
      <c r="S1" s="959" t="s">
        <v>385</v>
      </c>
      <c r="T1" s="959"/>
      <c r="U1" s="959"/>
    </row>
    <row r="2" spans="1:23" x14ac:dyDescent="0.25">
      <c r="A2" s="430" t="s">
        <v>386</v>
      </c>
      <c r="B2" s="430" t="s">
        <v>387</v>
      </c>
      <c r="C2" s="432" t="str">
        <f>"v"&amp;B2</f>
        <v>vB</v>
      </c>
      <c r="S2" s="959"/>
      <c r="T2" s="959"/>
      <c r="U2" s="959"/>
    </row>
    <row r="3" spans="1:23" x14ac:dyDescent="0.25">
      <c r="A3" s="430" t="s">
        <v>388</v>
      </c>
      <c r="B3" s="433">
        <v>4.3499999999999996</v>
      </c>
      <c r="C3" s="960" t="s">
        <v>389</v>
      </c>
      <c r="D3" s="458"/>
      <c r="E3" s="458"/>
      <c r="F3" s="458"/>
      <c r="G3" s="458"/>
      <c r="H3" s="458"/>
      <c r="I3" s="458"/>
    </row>
    <row r="5" spans="1:23" x14ac:dyDescent="0.25">
      <c r="A5" s="434" t="s">
        <v>119</v>
      </c>
      <c r="B5" s="961" t="s">
        <v>390</v>
      </c>
      <c r="C5" s="962"/>
      <c r="D5" s="961" t="s">
        <v>391</v>
      </c>
      <c r="E5" s="962"/>
      <c r="F5" s="961" t="s">
        <v>392</v>
      </c>
      <c r="G5" s="962"/>
      <c r="H5" s="961" t="s">
        <v>123</v>
      </c>
      <c r="I5" s="962"/>
      <c r="J5" s="961" t="s">
        <v>393</v>
      </c>
      <c r="K5" s="962"/>
      <c r="L5" s="961" t="s">
        <v>394</v>
      </c>
      <c r="M5" s="962"/>
      <c r="N5" s="961" t="s">
        <v>395</v>
      </c>
      <c r="O5" s="963"/>
      <c r="P5" s="962"/>
      <c r="Q5" s="435"/>
    </row>
    <row r="6" spans="1:23" s="67" customFormat="1" x14ac:dyDescent="0.25">
      <c r="A6" s="436"/>
      <c r="B6" s="437" t="s">
        <v>396</v>
      </c>
      <c r="C6" s="438" t="s">
        <v>397</v>
      </c>
      <c r="D6" s="437" t="s">
        <v>396</v>
      </c>
      <c r="E6" s="438" t="s">
        <v>397</v>
      </c>
      <c r="F6" s="437" t="s">
        <v>396</v>
      </c>
      <c r="G6" s="438" t="s">
        <v>397</v>
      </c>
      <c r="H6" s="437" t="s">
        <v>396</v>
      </c>
      <c r="I6" s="438" t="s">
        <v>397</v>
      </c>
      <c r="J6" s="437" t="s">
        <v>396</v>
      </c>
      <c r="K6" s="438" t="s">
        <v>397</v>
      </c>
      <c r="L6" s="437" t="s">
        <v>396</v>
      </c>
      <c r="M6" s="438" t="s">
        <v>397</v>
      </c>
      <c r="N6" s="437" t="s">
        <v>398</v>
      </c>
      <c r="O6" s="439" t="s">
        <v>399</v>
      </c>
      <c r="P6" s="438" t="s">
        <v>400</v>
      </c>
      <c r="Q6" s="168"/>
    </row>
    <row r="7" spans="1:23" x14ac:dyDescent="0.25">
      <c r="A7" s="440">
        <v>45778</v>
      </c>
      <c r="B7" s="441"/>
      <c r="C7" s="442">
        <v>0.25</v>
      </c>
      <c r="D7" s="441"/>
      <c r="E7" s="442">
        <v>0.25</v>
      </c>
      <c r="F7" s="441"/>
      <c r="G7" s="442">
        <v>0.25</v>
      </c>
      <c r="H7" s="441"/>
      <c r="I7" s="442">
        <v>0.25</v>
      </c>
      <c r="J7" s="441"/>
      <c r="K7" s="442">
        <v>0.25</v>
      </c>
      <c r="L7" s="441"/>
      <c r="M7" s="442">
        <v>0.25</v>
      </c>
      <c r="N7" s="443">
        <v>0.14000000000000001</v>
      </c>
      <c r="O7" s="442">
        <v>0.12</v>
      </c>
      <c r="P7" s="444" t="s">
        <v>401</v>
      </c>
      <c r="Q7" s="68"/>
    </row>
    <row r="8" spans="1:23" x14ac:dyDescent="0.25">
      <c r="A8" s="440"/>
      <c r="B8" s="441"/>
      <c r="C8" s="445">
        <v>-0.125</v>
      </c>
      <c r="D8" s="441"/>
      <c r="E8" s="445">
        <v>-0.125</v>
      </c>
      <c r="F8" s="441"/>
      <c r="G8" s="445">
        <v>-0.125</v>
      </c>
      <c r="H8" s="441"/>
      <c r="I8" s="445">
        <v>-0.125</v>
      </c>
      <c r="J8" s="441"/>
      <c r="K8" s="445">
        <v>-0.125</v>
      </c>
      <c r="L8" s="441"/>
      <c r="M8" s="445">
        <v>-0.125</v>
      </c>
      <c r="N8" s="446">
        <v>-0.3</v>
      </c>
      <c r="O8" s="446">
        <v>-0.3</v>
      </c>
      <c r="P8" s="444" t="s">
        <v>402</v>
      </c>
      <c r="Q8" s="68"/>
    </row>
    <row r="9" spans="1:23" x14ac:dyDescent="0.25">
      <c r="A9" s="440"/>
      <c r="B9" s="441"/>
      <c r="C9" s="440"/>
      <c r="D9" s="441"/>
      <c r="E9" s="440"/>
      <c r="F9" s="441"/>
      <c r="G9" s="440"/>
      <c r="H9" s="441"/>
      <c r="I9" s="440"/>
      <c r="J9" s="441"/>
      <c r="K9" s="440"/>
      <c r="L9" s="441"/>
      <c r="M9" s="440"/>
      <c r="N9" s="441"/>
      <c r="O9" s="440"/>
      <c r="P9" s="440"/>
      <c r="Q9" s="68"/>
    </row>
    <row r="10" spans="1:23" x14ac:dyDescent="0.25">
      <c r="A10" s="440"/>
      <c r="B10" s="441"/>
      <c r="C10" s="440"/>
      <c r="D10" s="441"/>
      <c r="E10" s="440"/>
      <c r="F10" s="441"/>
      <c r="G10" s="440"/>
      <c r="H10" s="441"/>
      <c r="I10" s="440"/>
      <c r="J10" s="441"/>
      <c r="K10" s="440"/>
      <c r="L10" s="441"/>
      <c r="M10" s="440"/>
      <c r="N10" s="441"/>
      <c r="O10" s="440"/>
      <c r="P10" s="440"/>
      <c r="Q10" s="68"/>
    </row>
    <row r="11" spans="1:23" x14ac:dyDescent="0.25">
      <c r="A11" s="440"/>
      <c r="B11" s="441"/>
      <c r="C11" s="440"/>
      <c r="D11" s="441"/>
      <c r="E11" s="440"/>
      <c r="F11" s="441"/>
      <c r="G11" s="440"/>
      <c r="H11" s="441"/>
      <c r="I11" s="440"/>
      <c r="J11" s="441"/>
      <c r="K11" s="440"/>
      <c r="L11" s="441"/>
      <c r="M11" s="440"/>
      <c r="N11" s="441"/>
      <c r="O11" s="440"/>
      <c r="P11" s="440"/>
      <c r="Q11" s="68"/>
    </row>
    <row r="12" spans="1:23" x14ac:dyDescent="0.25">
      <c r="A12" s="440"/>
      <c r="B12" s="441"/>
      <c r="C12" s="440"/>
      <c r="D12" s="441"/>
      <c r="E12" s="440"/>
      <c r="F12" s="441"/>
      <c r="G12" s="440"/>
      <c r="H12" s="441"/>
      <c r="I12" s="440"/>
      <c r="J12" s="441"/>
      <c r="K12" s="440"/>
      <c r="L12" s="441"/>
      <c r="M12" s="440"/>
      <c r="N12" s="441"/>
      <c r="O12" s="440"/>
      <c r="P12" s="440"/>
      <c r="Q12" s="68"/>
    </row>
    <row r="13" spans="1:23" x14ac:dyDescent="0.25">
      <c r="A13" s="440"/>
      <c r="B13" s="441"/>
      <c r="C13" s="440"/>
      <c r="D13" s="441"/>
      <c r="E13" s="440"/>
      <c r="F13" s="441"/>
      <c r="G13" s="440"/>
      <c r="H13" s="441"/>
      <c r="I13" s="440"/>
      <c r="J13" s="441"/>
      <c r="K13" s="440"/>
      <c r="L13" s="441"/>
      <c r="M13" s="440"/>
      <c r="N13" s="441"/>
      <c r="O13" s="440"/>
      <c r="P13" s="440"/>
      <c r="Q13" s="68"/>
    </row>
    <row r="14" spans="1:23" x14ac:dyDescent="0.25">
      <c r="A14" s="440"/>
      <c r="B14" s="441"/>
      <c r="C14" s="440"/>
      <c r="D14" s="441"/>
      <c r="E14" s="440"/>
      <c r="F14" s="441"/>
      <c r="G14" s="440"/>
      <c r="H14" s="441"/>
      <c r="I14" s="440"/>
      <c r="J14" s="441"/>
      <c r="K14" s="440"/>
      <c r="L14" s="441"/>
      <c r="M14" s="440"/>
      <c r="N14" s="441"/>
      <c r="O14" s="440"/>
      <c r="P14" s="440"/>
      <c r="Q14" s="68"/>
    </row>
    <row r="15" spans="1:23" ht="15.75" thickBot="1" x14ac:dyDescent="0.3">
      <c r="A15" s="440"/>
      <c r="B15" s="441"/>
      <c r="C15" s="440"/>
      <c r="D15" s="441"/>
      <c r="E15" s="440"/>
      <c r="F15" s="441"/>
      <c r="G15" s="440"/>
      <c r="H15" s="441"/>
      <c r="I15" s="440"/>
      <c r="J15" s="441"/>
      <c r="K15" s="440"/>
      <c r="L15" s="441"/>
      <c r="M15" s="440"/>
      <c r="N15" s="441"/>
      <c r="O15" s="440"/>
      <c r="P15" s="440"/>
      <c r="Q15" s="68"/>
    </row>
    <row r="16" spans="1:23" ht="15.75" thickBot="1" x14ac:dyDescent="0.3">
      <c r="A16" s="440"/>
      <c r="B16" s="441"/>
      <c r="C16" s="440"/>
      <c r="D16" s="441"/>
      <c r="E16" s="440"/>
      <c r="F16" s="441"/>
      <c r="G16" s="440"/>
      <c r="H16" s="441"/>
      <c r="I16" s="440"/>
      <c r="J16" s="441"/>
      <c r="K16" s="440"/>
      <c r="L16" s="441"/>
      <c r="M16" s="440"/>
      <c r="N16" s="441"/>
      <c r="O16" s="440"/>
      <c r="P16" s="440"/>
      <c r="Q16" s="68"/>
      <c r="S16" s="954" t="s">
        <v>403</v>
      </c>
      <c r="T16" s="955"/>
      <c r="U16" s="955"/>
      <c r="V16" s="955"/>
      <c r="W16" s="956"/>
    </row>
    <row r="17" spans="1:23" x14ac:dyDescent="0.25">
      <c r="A17" s="440"/>
      <c r="B17" s="441"/>
      <c r="C17" s="440"/>
      <c r="D17" s="441"/>
      <c r="E17" s="440"/>
      <c r="F17" s="441"/>
      <c r="G17" s="440"/>
      <c r="H17" s="441"/>
      <c r="I17" s="440"/>
      <c r="J17" s="441"/>
      <c r="K17" s="440"/>
      <c r="L17" s="441"/>
      <c r="M17" s="440"/>
      <c r="N17" s="441"/>
      <c r="O17" s="440"/>
      <c r="P17" s="440"/>
      <c r="Q17" s="68"/>
      <c r="S17" s="87" t="s">
        <v>390</v>
      </c>
      <c r="T17" s="447">
        <v>-0.125</v>
      </c>
      <c r="U17" s="458"/>
      <c r="V17" s="458"/>
      <c r="W17" s="629"/>
    </row>
    <row r="18" spans="1:23" x14ac:dyDescent="0.25">
      <c r="A18" s="440"/>
      <c r="B18" s="441"/>
      <c r="C18" s="440"/>
      <c r="D18" s="441"/>
      <c r="E18" s="440"/>
      <c r="F18" s="441"/>
      <c r="G18" s="440"/>
      <c r="H18" s="441"/>
      <c r="I18" s="440"/>
      <c r="J18" s="441"/>
      <c r="K18" s="440"/>
      <c r="L18" s="441"/>
      <c r="M18" s="440"/>
      <c r="N18" s="441"/>
      <c r="O18" s="440"/>
      <c r="P18" s="440"/>
      <c r="Q18" s="68"/>
      <c r="S18" s="87" t="s">
        <v>404</v>
      </c>
      <c r="T18" s="447">
        <v>-0.125</v>
      </c>
      <c r="U18" s="458"/>
      <c r="V18" s="458"/>
      <c r="W18" s="629"/>
    </row>
    <row r="19" spans="1:23" x14ac:dyDescent="0.25">
      <c r="A19" s="440"/>
      <c r="B19" s="441"/>
      <c r="C19" s="440"/>
      <c r="D19" s="441"/>
      <c r="E19" s="440"/>
      <c r="F19" s="441"/>
      <c r="G19" s="440"/>
      <c r="H19" s="441"/>
      <c r="I19" s="440"/>
      <c r="J19" s="441"/>
      <c r="K19" s="440"/>
      <c r="L19" s="441"/>
      <c r="M19" s="440"/>
      <c r="N19" s="441"/>
      <c r="O19" s="440"/>
      <c r="P19" s="440"/>
      <c r="Q19" s="68"/>
      <c r="S19" s="87" t="s">
        <v>392</v>
      </c>
      <c r="T19" s="447">
        <v>-0.125</v>
      </c>
      <c r="U19" s="68"/>
      <c r="V19" s="68"/>
      <c r="W19" s="175"/>
    </row>
    <row r="20" spans="1:23" x14ac:dyDescent="0.25">
      <c r="A20" s="440"/>
      <c r="B20" s="441"/>
      <c r="C20" s="440"/>
      <c r="D20" s="441"/>
      <c r="E20" s="440"/>
      <c r="F20" s="441"/>
      <c r="G20" s="440"/>
      <c r="H20" s="441"/>
      <c r="I20" s="440"/>
      <c r="J20" s="441"/>
      <c r="K20" s="440"/>
      <c r="L20" s="441"/>
      <c r="M20" s="440"/>
      <c r="N20" s="441"/>
      <c r="O20" s="440"/>
      <c r="P20" s="440"/>
      <c r="Q20" s="68"/>
      <c r="S20" s="87" t="s">
        <v>123</v>
      </c>
      <c r="T20" s="447">
        <v>-0.125</v>
      </c>
      <c r="U20" s="68"/>
      <c r="V20" s="68"/>
      <c r="W20" s="175"/>
    </row>
    <row r="21" spans="1:23" x14ac:dyDescent="0.25">
      <c r="A21" s="440"/>
      <c r="B21" s="441"/>
      <c r="C21" s="440"/>
      <c r="D21" s="441"/>
      <c r="E21" s="440"/>
      <c r="F21" s="441"/>
      <c r="G21" s="440"/>
      <c r="H21" s="441"/>
      <c r="I21" s="440"/>
      <c r="J21" s="441"/>
      <c r="K21" s="440"/>
      <c r="L21" s="441"/>
      <c r="M21" s="440"/>
      <c r="N21" s="441"/>
      <c r="O21" s="440"/>
      <c r="P21" s="440"/>
      <c r="Q21" s="68"/>
      <c r="S21" s="87" t="s">
        <v>405</v>
      </c>
      <c r="T21" s="447">
        <v>-0.125</v>
      </c>
      <c r="U21" s="68"/>
      <c r="V21" s="68"/>
      <c r="W21" s="175"/>
    </row>
    <row r="22" spans="1:23" ht="15.75" thickBot="1" x14ac:dyDescent="0.3">
      <c r="A22" s="440"/>
      <c r="B22" s="441"/>
      <c r="C22" s="440"/>
      <c r="D22" s="441"/>
      <c r="E22" s="440"/>
      <c r="F22" s="441"/>
      <c r="G22" s="440"/>
      <c r="H22" s="441"/>
      <c r="I22" s="440"/>
      <c r="J22" s="441"/>
      <c r="K22" s="440"/>
      <c r="L22" s="441"/>
      <c r="M22" s="440"/>
      <c r="N22" s="441"/>
      <c r="O22" s="440"/>
      <c r="P22" s="440"/>
      <c r="Q22" s="68"/>
      <c r="S22" s="448" t="s">
        <v>406</v>
      </c>
      <c r="T22" s="447">
        <v>-0.125</v>
      </c>
      <c r="U22" s="957"/>
      <c r="V22" s="957"/>
      <c r="W22" s="958"/>
    </row>
    <row r="23" spans="1:23" x14ac:dyDescent="0.25">
      <c r="A23" s="440"/>
      <c r="B23" s="441"/>
      <c r="C23" s="440"/>
      <c r="D23" s="441"/>
      <c r="E23" s="440"/>
      <c r="F23" s="441"/>
      <c r="G23" s="440"/>
      <c r="H23" s="441"/>
      <c r="I23" s="440"/>
      <c r="J23" s="441"/>
      <c r="K23" s="440"/>
      <c r="L23" s="441"/>
      <c r="M23" s="440"/>
      <c r="N23" s="441"/>
      <c r="O23" s="440"/>
      <c r="P23" s="440"/>
      <c r="Q23" s="68"/>
    </row>
    <row r="24" spans="1:23" x14ac:dyDescent="0.25">
      <c r="A24" s="440"/>
      <c r="B24" s="441"/>
      <c r="C24" s="440"/>
      <c r="D24" s="441"/>
      <c r="E24" s="440"/>
      <c r="F24" s="441"/>
      <c r="G24" s="440"/>
      <c r="H24" s="441"/>
      <c r="I24" s="440"/>
      <c r="J24" s="441"/>
      <c r="K24" s="440"/>
      <c r="L24" s="441"/>
      <c r="M24" s="440"/>
      <c r="N24" s="441"/>
      <c r="O24" s="440"/>
      <c r="P24" s="440"/>
      <c r="Q24" s="68"/>
    </row>
    <row r="25" spans="1:23" x14ac:dyDescent="0.25">
      <c r="A25" s="440"/>
      <c r="B25" s="441"/>
      <c r="C25" s="440"/>
      <c r="D25" s="441"/>
      <c r="E25" s="440"/>
      <c r="F25" s="441"/>
      <c r="G25" s="440"/>
      <c r="H25" s="441"/>
      <c r="I25" s="440"/>
      <c r="J25" s="441"/>
      <c r="K25" s="440"/>
      <c r="L25" s="441"/>
      <c r="M25" s="440"/>
      <c r="N25" s="441"/>
      <c r="O25" s="440"/>
      <c r="P25" s="440"/>
      <c r="Q25" s="68"/>
    </row>
    <row r="26" spans="1:23" x14ac:dyDescent="0.25">
      <c r="A26" s="440"/>
      <c r="B26" s="441"/>
      <c r="C26" s="440"/>
      <c r="D26" s="441"/>
      <c r="E26" s="440"/>
      <c r="F26" s="441"/>
      <c r="G26" s="440"/>
      <c r="H26" s="441"/>
      <c r="I26" s="440"/>
      <c r="J26" s="441"/>
      <c r="K26" s="440"/>
      <c r="L26" s="441"/>
      <c r="M26" s="440"/>
      <c r="N26" s="441"/>
      <c r="O26" s="440"/>
      <c r="P26" s="440"/>
      <c r="Q26" s="68"/>
    </row>
    <row r="27" spans="1:23" x14ac:dyDescent="0.25">
      <c r="A27" s="440"/>
      <c r="B27" s="441"/>
      <c r="C27" s="440"/>
      <c r="D27" s="441"/>
      <c r="E27" s="440"/>
      <c r="F27" s="441"/>
      <c r="G27" s="440"/>
      <c r="H27" s="441"/>
      <c r="I27" s="440"/>
      <c r="J27" s="441"/>
      <c r="K27" s="440"/>
      <c r="L27" s="441"/>
      <c r="M27" s="440"/>
      <c r="N27" s="441"/>
      <c r="O27" s="440"/>
      <c r="P27" s="440"/>
      <c r="Q27" s="68"/>
    </row>
    <row r="28" spans="1:23" x14ac:dyDescent="0.25">
      <c r="A28" s="440"/>
      <c r="B28" s="441"/>
      <c r="C28" s="440"/>
      <c r="D28" s="441"/>
      <c r="E28" s="440"/>
      <c r="F28" s="441"/>
      <c r="G28" s="440"/>
      <c r="H28" s="441"/>
      <c r="I28" s="440"/>
      <c r="J28" s="441"/>
      <c r="K28" s="440"/>
      <c r="L28" s="441"/>
      <c r="M28" s="440"/>
      <c r="N28" s="441"/>
      <c r="O28" s="440"/>
      <c r="P28" s="440"/>
      <c r="Q28" s="68"/>
    </row>
    <row r="29" spans="1:23" x14ac:dyDescent="0.25">
      <c r="A29" s="440"/>
      <c r="B29" s="441"/>
      <c r="C29" s="440"/>
      <c r="D29" s="441"/>
      <c r="E29" s="440"/>
      <c r="F29" s="441"/>
      <c r="G29" s="440"/>
      <c r="H29" s="441"/>
      <c r="I29" s="440"/>
      <c r="J29" s="441"/>
      <c r="K29" s="440"/>
      <c r="L29" s="441"/>
      <c r="M29" s="440"/>
      <c r="N29" s="441"/>
      <c r="O29" s="440"/>
      <c r="P29" s="440"/>
      <c r="Q29" s="68"/>
    </row>
    <row r="30" spans="1:23" x14ac:dyDescent="0.25">
      <c r="A30" s="440"/>
      <c r="B30" s="441"/>
      <c r="C30" s="440"/>
      <c r="D30" s="441"/>
      <c r="E30" s="440"/>
      <c r="F30" s="441"/>
      <c r="G30" s="440"/>
      <c r="H30" s="441"/>
      <c r="I30" s="440"/>
      <c r="J30" s="441"/>
      <c r="K30" s="440"/>
      <c r="L30" s="441"/>
      <c r="M30" s="440"/>
      <c r="N30" s="441"/>
      <c r="O30" s="440"/>
      <c r="P30" s="440"/>
      <c r="Q30" s="68"/>
    </row>
    <row r="31" spans="1:23" x14ac:dyDescent="0.25">
      <c r="A31" s="440"/>
      <c r="B31" s="441"/>
      <c r="C31" s="440"/>
      <c r="D31" s="441"/>
      <c r="E31" s="440"/>
      <c r="F31" s="441"/>
      <c r="G31" s="440"/>
      <c r="H31" s="441"/>
      <c r="I31" s="440"/>
      <c r="J31" s="441"/>
      <c r="K31" s="440"/>
      <c r="L31" s="441"/>
      <c r="M31" s="440"/>
      <c r="N31" s="441"/>
      <c r="O31" s="440"/>
      <c r="P31" s="440"/>
      <c r="Q31" s="68"/>
    </row>
    <row r="32" spans="1:23" x14ac:dyDescent="0.25">
      <c r="A32" s="440"/>
      <c r="B32" s="441"/>
      <c r="C32" s="440"/>
      <c r="D32" s="441"/>
      <c r="E32" s="440"/>
      <c r="F32" s="441"/>
      <c r="G32" s="440"/>
      <c r="H32" s="441"/>
      <c r="I32" s="440"/>
      <c r="J32" s="441"/>
      <c r="K32" s="440"/>
      <c r="L32" s="441"/>
      <c r="M32" s="440"/>
      <c r="N32" s="441"/>
      <c r="O32" s="440"/>
      <c r="P32" s="440"/>
      <c r="Q32" s="68"/>
    </row>
    <row r="33" spans="1:17" x14ac:dyDescent="0.25">
      <c r="A33" s="440"/>
      <c r="B33" s="441"/>
      <c r="C33" s="440"/>
      <c r="D33" s="441"/>
      <c r="E33" s="440"/>
      <c r="F33" s="441"/>
      <c r="G33" s="440"/>
      <c r="H33" s="441"/>
      <c r="I33" s="440"/>
      <c r="J33" s="441"/>
      <c r="K33" s="440"/>
      <c r="L33" s="441"/>
      <c r="M33" s="440"/>
      <c r="N33" s="441"/>
      <c r="O33" s="440"/>
      <c r="P33" s="440"/>
      <c r="Q33" s="449"/>
    </row>
    <row r="34" spans="1:17" x14ac:dyDescent="0.25">
      <c r="A34" s="440"/>
      <c r="B34" s="441"/>
      <c r="C34" s="440"/>
      <c r="D34" s="441"/>
      <c r="E34" s="440"/>
      <c r="F34" s="441"/>
      <c r="G34" s="440"/>
      <c r="H34" s="441"/>
      <c r="I34" s="440"/>
      <c r="J34" s="441"/>
      <c r="K34" s="440"/>
      <c r="L34" s="441"/>
      <c r="M34" s="440"/>
      <c r="N34" s="441"/>
      <c r="O34" s="440"/>
      <c r="P34" s="440"/>
      <c r="Q34" s="449"/>
    </row>
    <row r="35" spans="1:17" x14ac:dyDescent="0.25">
      <c r="A35" s="440"/>
      <c r="B35" s="441"/>
      <c r="C35" s="440"/>
      <c r="D35" s="441"/>
      <c r="E35" s="440"/>
      <c r="F35" s="441"/>
      <c r="G35" s="440"/>
      <c r="H35" s="441"/>
      <c r="I35" s="440"/>
      <c r="J35" s="441"/>
      <c r="K35" s="440"/>
      <c r="L35" s="441"/>
      <c r="M35" s="440"/>
      <c r="N35" s="441"/>
      <c r="O35" s="440"/>
      <c r="P35" s="440"/>
      <c r="Q35" s="449"/>
    </row>
    <row r="36" spans="1:17" x14ac:dyDescent="0.25">
      <c r="A36" s="440"/>
      <c r="B36" s="441"/>
      <c r="C36" s="440"/>
      <c r="D36" s="441"/>
      <c r="E36" s="440"/>
      <c r="F36" s="441"/>
      <c r="G36" s="440"/>
      <c r="H36" s="441"/>
      <c r="I36" s="440"/>
      <c r="J36" s="441"/>
      <c r="K36" s="440"/>
      <c r="L36" s="441"/>
      <c r="M36" s="440"/>
      <c r="N36" s="441"/>
      <c r="O36" s="440"/>
      <c r="P36" s="440"/>
      <c r="Q36" s="449"/>
    </row>
    <row r="37" spans="1:17" x14ac:dyDescent="0.25">
      <c r="A37" s="440"/>
      <c r="B37" s="440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9"/>
    </row>
    <row r="38" spans="1:17" x14ac:dyDescent="0.25">
      <c r="A38" s="440"/>
      <c r="B38" s="440"/>
      <c r="C38" s="440"/>
      <c r="D38" s="440"/>
      <c r="E38" s="440"/>
      <c r="F38" s="440"/>
      <c r="G38" s="440"/>
      <c r="H38" s="440"/>
      <c r="I38" s="440"/>
      <c r="J38" s="440"/>
      <c r="K38" s="440"/>
      <c r="L38" s="440"/>
      <c r="M38" s="440"/>
      <c r="N38" s="440"/>
      <c r="O38" s="440"/>
      <c r="P38" s="440"/>
      <c r="Q38" s="449"/>
    </row>
    <row r="39" spans="1:17" x14ac:dyDescent="0.25">
      <c r="A39" s="440"/>
      <c r="B39" s="440"/>
      <c r="C39" s="440"/>
      <c r="D39" s="440"/>
      <c r="E39" s="440"/>
      <c r="F39" s="440"/>
      <c r="G39" s="440"/>
      <c r="H39" s="440"/>
      <c r="I39" s="440"/>
      <c r="J39" s="440"/>
      <c r="K39" s="440"/>
      <c r="L39" s="440"/>
      <c r="M39" s="440"/>
      <c r="N39" s="440"/>
      <c r="O39" s="440"/>
      <c r="P39" s="440"/>
      <c r="Q39" s="449"/>
    </row>
    <row r="40" spans="1:17" x14ac:dyDescent="0.25">
      <c r="A40" s="440"/>
      <c r="B40" s="440"/>
      <c r="C40" s="440"/>
      <c r="D40" s="440"/>
      <c r="E40" s="440"/>
      <c r="F40" s="440"/>
      <c r="G40" s="440"/>
      <c r="H40" s="440"/>
      <c r="I40" s="440"/>
      <c r="J40" s="440"/>
      <c r="K40" s="440"/>
      <c r="L40" s="440"/>
      <c r="M40" s="440"/>
      <c r="N40" s="440"/>
      <c r="O40" s="440"/>
      <c r="P40" s="440"/>
    </row>
    <row r="41" spans="1:17" x14ac:dyDescent="0.25">
      <c r="A41" s="440"/>
      <c r="B41" s="440"/>
      <c r="C41" s="440"/>
      <c r="D41" s="440"/>
      <c r="E41" s="440"/>
      <c r="F41" s="440"/>
      <c r="G41" s="440"/>
      <c r="H41" s="440"/>
      <c r="I41" s="440"/>
      <c r="J41" s="440"/>
      <c r="K41" s="440"/>
      <c r="L41" s="440"/>
      <c r="M41" s="440"/>
      <c r="N41" s="440"/>
      <c r="O41" s="440"/>
      <c r="P41" s="440"/>
    </row>
    <row r="42" spans="1:17" x14ac:dyDescent="0.25">
      <c r="A42" s="440"/>
      <c r="B42" s="440"/>
      <c r="C42" s="440"/>
      <c r="D42" s="440"/>
      <c r="E42" s="440"/>
      <c r="F42" s="440"/>
      <c r="G42" s="440"/>
      <c r="H42" s="440"/>
      <c r="I42" s="440"/>
      <c r="J42" s="440"/>
      <c r="K42" s="440"/>
      <c r="L42" s="440"/>
      <c r="M42" s="440"/>
      <c r="N42" s="440"/>
      <c r="O42" s="440"/>
      <c r="P42" s="440"/>
    </row>
    <row r="43" spans="1:17" x14ac:dyDescent="0.25">
      <c r="A43" s="440"/>
      <c r="B43" s="440"/>
      <c r="C43" s="440"/>
      <c r="D43" s="440"/>
      <c r="E43" s="440"/>
      <c r="F43" s="440"/>
      <c r="G43" s="440"/>
      <c r="H43" s="440"/>
      <c r="I43" s="440"/>
      <c r="J43" s="440"/>
      <c r="K43" s="440"/>
      <c r="L43" s="440"/>
      <c r="M43" s="440"/>
      <c r="N43" s="440"/>
      <c r="O43" s="440"/>
      <c r="P43" s="440"/>
    </row>
    <row r="44" spans="1:17" x14ac:dyDescent="0.25">
      <c r="A44" s="440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0"/>
      <c r="N44" s="440"/>
      <c r="O44" s="440"/>
      <c r="P44" s="440"/>
    </row>
    <row r="45" spans="1:17" x14ac:dyDescent="0.25">
      <c r="A45" s="440"/>
      <c r="B45" s="440"/>
      <c r="C45" s="440"/>
      <c r="D45" s="440"/>
      <c r="E45" s="440"/>
      <c r="F45" s="440"/>
      <c r="G45" s="440"/>
      <c r="H45" s="440"/>
      <c r="I45" s="440"/>
      <c r="J45" s="440"/>
      <c r="K45" s="440"/>
      <c r="L45" s="440"/>
      <c r="M45" s="440"/>
      <c r="N45" s="440"/>
      <c r="O45" s="440"/>
      <c r="P45" s="440"/>
    </row>
    <row r="46" spans="1:17" x14ac:dyDescent="0.25">
      <c r="A46" s="440"/>
      <c r="B46" s="440"/>
      <c r="C46" s="440"/>
      <c r="D46" s="440"/>
      <c r="E46" s="440"/>
      <c r="F46" s="440"/>
      <c r="G46" s="440"/>
      <c r="H46" s="440"/>
      <c r="I46" s="440"/>
      <c r="J46" s="440"/>
      <c r="K46" s="440"/>
      <c r="L46" s="440"/>
      <c r="M46" s="440"/>
      <c r="N46" s="440"/>
      <c r="O46" s="440"/>
      <c r="P46" s="440"/>
    </row>
    <row r="47" spans="1:17" x14ac:dyDescent="0.25">
      <c r="A47" s="440"/>
      <c r="B47" s="440"/>
      <c r="C47" s="440"/>
      <c r="D47" s="440"/>
      <c r="E47" s="440"/>
      <c r="F47" s="440"/>
      <c r="G47" s="440"/>
      <c r="H47" s="440"/>
      <c r="I47" s="440"/>
      <c r="J47" s="440"/>
      <c r="K47" s="440"/>
      <c r="L47" s="440"/>
      <c r="M47" s="440"/>
      <c r="N47" s="440"/>
      <c r="O47" s="440"/>
      <c r="P47" s="440"/>
    </row>
    <row r="48" spans="1:17" x14ac:dyDescent="0.25">
      <c r="A48" s="440"/>
      <c r="B48" s="440"/>
      <c r="C48" s="440"/>
      <c r="D48" s="440"/>
      <c r="E48" s="440"/>
      <c r="F48" s="440"/>
      <c r="G48" s="440"/>
      <c r="H48" s="440"/>
      <c r="I48" s="440"/>
      <c r="J48" s="440"/>
      <c r="K48" s="440"/>
      <c r="L48" s="440"/>
      <c r="M48" s="440"/>
      <c r="N48" s="440"/>
      <c r="O48" s="440"/>
      <c r="P48" s="440"/>
    </row>
    <row r="49" spans="1:16" x14ac:dyDescent="0.25">
      <c r="A49" s="440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0"/>
      <c r="P49" s="440"/>
    </row>
    <row r="50" spans="1:16" x14ac:dyDescent="0.25">
      <c r="A50" s="440"/>
      <c r="B50" s="440"/>
      <c r="C50" s="440"/>
      <c r="D50" s="440"/>
      <c r="E50" s="440"/>
      <c r="F50" s="440"/>
      <c r="G50" s="440"/>
      <c r="H50" s="440"/>
      <c r="I50" s="440"/>
      <c r="J50" s="440"/>
      <c r="K50" s="440"/>
      <c r="L50" s="440"/>
      <c r="M50" s="440"/>
      <c r="N50" s="440"/>
      <c r="O50" s="440"/>
      <c r="P50" s="440"/>
    </row>
    <row r="51" spans="1:16" x14ac:dyDescent="0.25">
      <c r="A51" s="440"/>
      <c r="B51" s="440"/>
      <c r="C51" s="440"/>
      <c r="D51" s="440"/>
      <c r="E51" s="440"/>
      <c r="F51" s="440"/>
      <c r="G51" s="440"/>
      <c r="H51" s="440"/>
      <c r="I51" s="440"/>
      <c r="J51" s="440"/>
      <c r="K51" s="440"/>
      <c r="L51" s="440"/>
      <c r="M51" s="440"/>
      <c r="N51" s="440"/>
      <c r="O51" s="440"/>
      <c r="P51" s="440"/>
    </row>
    <row r="52" spans="1:16" x14ac:dyDescent="0.25">
      <c r="A52" s="440"/>
      <c r="B52" s="440"/>
      <c r="C52" s="440"/>
      <c r="D52" s="440"/>
      <c r="E52" s="440"/>
      <c r="F52" s="440"/>
      <c r="G52" s="440"/>
      <c r="H52" s="440"/>
      <c r="I52" s="440"/>
      <c r="J52" s="440"/>
      <c r="K52" s="440"/>
      <c r="L52" s="440"/>
      <c r="M52" s="440"/>
      <c r="N52" s="440"/>
      <c r="O52" s="440"/>
      <c r="P52" s="440"/>
    </row>
    <row r="53" spans="1:16" x14ac:dyDescent="0.25">
      <c r="A53" s="440"/>
      <c r="B53" s="440"/>
      <c r="C53" s="440"/>
      <c r="D53" s="440"/>
      <c r="E53" s="440"/>
      <c r="F53" s="440"/>
      <c r="G53" s="440"/>
      <c r="H53" s="440"/>
      <c r="I53" s="440"/>
      <c r="J53" s="440"/>
      <c r="K53" s="440"/>
      <c r="L53" s="440"/>
      <c r="M53" s="440"/>
      <c r="N53" s="440"/>
      <c r="O53" s="440"/>
      <c r="P53" s="440"/>
    </row>
    <row r="54" spans="1:16" x14ac:dyDescent="0.25">
      <c r="A54" s="440"/>
      <c r="B54" s="440"/>
      <c r="C54" s="440"/>
      <c r="D54" s="440"/>
      <c r="E54" s="440"/>
      <c r="F54" s="440"/>
      <c r="G54" s="440"/>
      <c r="H54" s="440"/>
      <c r="I54" s="440"/>
      <c r="J54" s="440"/>
      <c r="K54" s="440"/>
      <c r="L54" s="440"/>
      <c r="M54" s="440"/>
      <c r="N54" s="440"/>
      <c r="O54" s="440"/>
      <c r="P54" s="440"/>
    </row>
    <row r="55" spans="1:16" x14ac:dyDescent="0.25">
      <c r="A55" s="440"/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  <c r="P55" s="440"/>
    </row>
    <row r="56" spans="1:16" x14ac:dyDescent="0.25">
      <c r="A56" s="440"/>
      <c r="B56" s="440"/>
      <c r="C56" s="440"/>
      <c r="D56" s="440"/>
      <c r="E56" s="440"/>
      <c r="F56" s="440"/>
      <c r="G56" s="440"/>
      <c r="H56" s="440"/>
      <c r="I56" s="440"/>
      <c r="J56" s="440"/>
      <c r="K56" s="440"/>
      <c r="L56" s="440"/>
      <c r="M56" s="440"/>
      <c r="N56" s="440"/>
      <c r="O56" s="440"/>
      <c r="P56" s="440"/>
    </row>
    <row r="57" spans="1:16" x14ac:dyDescent="0.25">
      <c r="A57" s="440"/>
      <c r="B57" s="440"/>
      <c r="C57" s="440"/>
      <c r="D57" s="440"/>
      <c r="E57" s="440"/>
      <c r="F57" s="440"/>
      <c r="G57" s="440"/>
      <c r="H57" s="440"/>
      <c r="I57" s="440"/>
      <c r="J57" s="440"/>
      <c r="K57" s="440"/>
      <c r="L57" s="440"/>
      <c r="M57" s="440"/>
      <c r="N57" s="440"/>
      <c r="O57" s="440"/>
      <c r="P57" s="440"/>
    </row>
    <row r="58" spans="1:16" x14ac:dyDescent="0.25">
      <c r="A58" s="440"/>
      <c r="B58" s="440"/>
      <c r="C58" s="440"/>
      <c r="D58" s="440"/>
      <c r="E58" s="440"/>
      <c r="F58" s="440"/>
      <c r="G58" s="440"/>
      <c r="H58" s="440"/>
      <c r="I58" s="440"/>
      <c r="J58" s="440"/>
      <c r="K58" s="440"/>
      <c r="L58" s="440"/>
      <c r="M58" s="440"/>
      <c r="N58" s="440"/>
      <c r="O58" s="440"/>
      <c r="P58" s="440"/>
    </row>
    <row r="59" spans="1:16" x14ac:dyDescent="0.25">
      <c r="A59" s="440"/>
      <c r="B59" s="440"/>
      <c r="C59" s="440"/>
      <c r="D59" s="440"/>
      <c r="E59" s="440"/>
      <c r="F59" s="440"/>
      <c r="G59" s="440"/>
      <c r="H59" s="440"/>
      <c r="I59" s="440"/>
      <c r="J59" s="440"/>
      <c r="K59" s="440"/>
      <c r="L59" s="440"/>
      <c r="M59" s="440"/>
      <c r="N59" s="440"/>
      <c r="O59" s="440"/>
      <c r="P59" s="440"/>
    </row>
    <row r="60" spans="1:16" x14ac:dyDescent="0.25">
      <c r="A60" s="440"/>
      <c r="B60" s="440"/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0"/>
      <c r="N60" s="440"/>
      <c r="O60" s="440"/>
      <c r="P60" s="440"/>
    </row>
    <row r="61" spans="1:16" x14ac:dyDescent="0.25">
      <c r="A61" s="440"/>
      <c r="B61" s="440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0"/>
      <c r="N61" s="440"/>
      <c r="O61" s="440"/>
      <c r="P61" s="440"/>
    </row>
    <row r="62" spans="1:16" x14ac:dyDescent="0.25">
      <c r="A62" s="440"/>
      <c r="B62" s="440"/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0"/>
      <c r="N62" s="440"/>
      <c r="O62" s="440"/>
      <c r="P62" s="440"/>
    </row>
    <row r="63" spans="1:16" x14ac:dyDescent="0.25">
      <c r="A63" s="440"/>
      <c r="B63" s="440"/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0"/>
      <c r="N63" s="440"/>
      <c r="O63" s="440"/>
      <c r="P63" s="440"/>
    </row>
    <row r="64" spans="1:16" x14ac:dyDescent="0.25">
      <c r="A64" s="440"/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0"/>
      <c r="N64" s="440"/>
      <c r="O64" s="440"/>
      <c r="P64" s="440"/>
    </row>
    <row r="65" spans="1:16" x14ac:dyDescent="0.25">
      <c r="A65" s="440"/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</row>
    <row r="66" spans="1:16" x14ac:dyDescent="0.25">
      <c r="A66" s="440"/>
      <c r="B66" s="440"/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</row>
    <row r="67" spans="1:16" x14ac:dyDescent="0.25">
      <c r="A67" s="440"/>
      <c r="B67" s="440"/>
      <c r="C67" s="440"/>
      <c r="D67" s="440"/>
      <c r="E67" s="440"/>
      <c r="F67" s="440"/>
      <c r="G67" s="440"/>
      <c r="H67" s="440"/>
      <c r="I67" s="440"/>
      <c r="J67" s="440"/>
      <c r="K67" s="440"/>
      <c r="L67" s="440"/>
      <c r="M67" s="440"/>
      <c r="N67" s="440"/>
      <c r="O67" s="440"/>
      <c r="P67" s="440"/>
    </row>
  </sheetData>
  <mergeCells count="13">
    <mergeCell ref="J5:K5"/>
    <mergeCell ref="L5:M5"/>
    <mergeCell ref="N5:P5"/>
    <mergeCell ref="C3:I3"/>
    <mergeCell ref="B5:C5"/>
    <mergeCell ref="D5:E5"/>
    <mergeCell ref="F5:G5"/>
    <mergeCell ref="H5:I5"/>
    <mergeCell ref="S16:W16"/>
    <mergeCell ref="U17:W17"/>
    <mergeCell ref="U18:W18"/>
    <mergeCell ref="U22:W22"/>
    <mergeCell ref="S1:U2"/>
  </mergeCells>
  <hyperlinks>
    <hyperlink ref="C3" r:id="rId1" xr:uid="{93748228-651C-4D7C-90B7-81B4B9F756AB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0CCCD-F9DA-4327-AC7F-80EB22BC8F98}">
  <sheetPr published="0" codeName="Sheet2">
    <tabColor rgb="FFFF0000"/>
  </sheetPr>
  <dimension ref="A1:Z35"/>
  <sheetViews>
    <sheetView workbookViewId="0">
      <selection activeCell="F6" sqref="F6:H35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70"/>
      <c r="B1" t="s">
        <v>108</v>
      </c>
      <c r="T1" s="71"/>
    </row>
    <row r="3" spans="1:26" ht="15.75" thickBot="1" x14ac:dyDescent="0.3"/>
    <row r="4" spans="1:26" ht="15.75" thickBot="1" x14ac:dyDescent="0.3">
      <c r="A4" s="72"/>
      <c r="B4" s="605" t="s">
        <v>109</v>
      </c>
      <c r="C4" s="606"/>
      <c r="D4" s="607"/>
      <c r="E4" s="73"/>
      <c r="F4" s="605" t="s">
        <v>110</v>
      </c>
      <c r="G4" s="606"/>
      <c r="H4" s="607"/>
      <c r="I4" s="73"/>
      <c r="J4" s="605" t="s">
        <v>111</v>
      </c>
      <c r="K4" s="606"/>
      <c r="L4" s="607"/>
      <c r="N4" s="605" t="s">
        <v>112</v>
      </c>
      <c r="O4" s="606"/>
      <c r="P4" s="607"/>
      <c r="R4" s="605" t="s">
        <v>113</v>
      </c>
      <c r="S4" s="606"/>
      <c r="T4" s="607"/>
      <c r="W4" s="74"/>
      <c r="X4" s="74"/>
      <c r="Y4" s="74"/>
      <c r="Z4" s="74"/>
    </row>
    <row r="5" spans="1:26" ht="18" thickBot="1" x14ac:dyDescent="0.3">
      <c r="A5" s="75" t="s">
        <v>4</v>
      </c>
      <c r="B5" s="76" t="s">
        <v>114</v>
      </c>
      <c r="C5" s="77" t="s">
        <v>115</v>
      </c>
      <c r="D5" s="76" t="s">
        <v>116</v>
      </c>
      <c r="F5" s="76" t="s">
        <v>114</v>
      </c>
      <c r="G5" s="77" t="s">
        <v>115</v>
      </c>
      <c r="H5" s="76" t="s">
        <v>116</v>
      </c>
      <c r="J5" s="76" t="s">
        <v>114</v>
      </c>
      <c r="K5" s="77" t="s">
        <v>115</v>
      </c>
      <c r="L5" s="76" t="s">
        <v>116</v>
      </c>
      <c r="N5" s="76" t="s">
        <v>114</v>
      </c>
      <c r="O5" s="77" t="s">
        <v>115</v>
      </c>
      <c r="P5" s="76" t="s">
        <v>116</v>
      </c>
      <c r="R5" s="76" t="s">
        <v>114</v>
      </c>
      <c r="S5" s="77" t="s">
        <v>115</v>
      </c>
      <c r="T5" s="76" t="s">
        <v>116</v>
      </c>
      <c r="W5" s="78"/>
      <c r="X5" s="78"/>
      <c r="Y5" s="78"/>
      <c r="Z5" s="78"/>
    </row>
    <row r="6" spans="1:26" x14ac:dyDescent="0.25">
      <c r="A6" s="79">
        <v>5.75</v>
      </c>
      <c r="B6" s="80">
        <v>94.9375</v>
      </c>
      <c r="C6" s="81">
        <v>94.6875</v>
      </c>
      <c r="D6" s="82">
        <v>94.6875</v>
      </c>
      <c r="F6" s="83">
        <v>-0.125</v>
      </c>
      <c r="G6" s="83">
        <v>-0.125</v>
      </c>
      <c r="H6" s="83">
        <v>-0.125</v>
      </c>
      <c r="I6" s="83">
        <v>0</v>
      </c>
      <c r="J6" s="84">
        <f>F6+B6</f>
        <v>94.8125</v>
      </c>
      <c r="K6" s="85">
        <f t="shared" ref="K6:L21" si="0">G6+C6</f>
        <v>94.5625</v>
      </c>
      <c r="L6" s="86">
        <f t="shared" si="0"/>
        <v>94.5625</v>
      </c>
      <c r="N6" s="87"/>
      <c r="O6" s="85">
        <f>K6-J6</f>
        <v>-0.25</v>
      </c>
      <c r="P6" s="86">
        <f>L6-K6</f>
        <v>0</v>
      </c>
      <c r="R6" s="72"/>
      <c r="S6" s="73"/>
      <c r="T6" s="88"/>
    </row>
    <row r="7" spans="1:26" x14ac:dyDescent="0.25">
      <c r="A7" s="79">
        <v>5.875</v>
      </c>
      <c r="B7" s="80">
        <v>95.625</v>
      </c>
      <c r="C7" s="81">
        <v>95.375</v>
      </c>
      <c r="D7" s="82">
        <v>95.375</v>
      </c>
      <c r="F7" s="83">
        <v>-0.125</v>
      </c>
      <c r="G7" s="83">
        <v>-0.125</v>
      </c>
      <c r="H7" s="83">
        <v>-0.125</v>
      </c>
      <c r="I7" s="83">
        <v>0</v>
      </c>
      <c r="J7" s="84">
        <f t="shared" ref="J7:L31" si="1">F7+B7</f>
        <v>95.5</v>
      </c>
      <c r="K7" s="85">
        <f t="shared" si="0"/>
        <v>95.25</v>
      </c>
      <c r="L7" s="86">
        <f t="shared" si="0"/>
        <v>95.25</v>
      </c>
      <c r="N7" s="87"/>
      <c r="O7" s="85">
        <f t="shared" ref="O7:P31" si="2">K7-J7</f>
        <v>-0.25</v>
      </c>
      <c r="P7" s="86">
        <f t="shared" si="2"/>
        <v>0</v>
      </c>
      <c r="R7" s="84">
        <f>J7-J6</f>
        <v>0.6875</v>
      </c>
      <c r="S7" s="85">
        <f t="shared" ref="S7:T22" si="3">K7-K6</f>
        <v>0.6875</v>
      </c>
      <c r="T7" s="86">
        <f t="shared" si="3"/>
        <v>0.6875</v>
      </c>
    </row>
    <row r="8" spans="1:26" x14ac:dyDescent="0.25">
      <c r="A8" s="79">
        <v>6</v>
      </c>
      <c r="B8" s="80">
        <v>96.3125</v>
      </c>
      <c r="C8" s="81">
        <v>96.0625</v>
      </c>
      <c r="D8" s="82">
        <v>96.0625</v>
      </c>
      <c r="F8" s="83">
        <v>-0.125</v>
      </c>
      <c r="G8" s="83">
        <v>-0.125</v>
      </c>
      <c r="H8" s="83">
        <v>-0.125</v>
      </c>
      <c r="I8" s="83">
        <v>0</v>
      </c>
      <c r="J8" s="84">
        <f t="shared" si="1"/>
        <v>96.1875</v>
      </c>
      <c r="K8" s="85">
        <f t="shared" si="0"/>
        <v>95.9375</v>
      </c>
      <c r="L8" s="86">
        <f t="shared" si="0"/>
        <v>95.9375</v>
      </c>
      <c r="N8" s="87"/>
      <c r="O8" s="85">
        <f t="shared" si="2"/>
        <v>-0.25</v>
      </c>
      <c r="P8" s="86">
        <f t="shared" si="2"/>
        <v>0</v>
      </c>
      <c r="R8" s="84">
        <f t="shared" ref="R8:T31" si="4">J8-J7</f>
        <v>0.6875</v>
      </c>
      <c r="S8" s="85">
        <f t="shared" si="3"/>
        <v>0.6875</v>
      </c>
      <c r="T8" s="86">
        <f t="shared" si="3"/>
        <v>0.6875</v>
      </c>
    </row>
    <row r="9" spans="1:26" x14ac:dyDescent="0.25">
      <c r="A9" s="79">
        <v>6.125</v>
      </c>
      <c r="B9" s="80">
        <v>97</v>
      </c>
      <c r="C9" s="81">
        <v>96.75</v>
      </c>
      <c r="D9" s="82">
        <v>96.75</v>
      </c>
      <c r="F9" s="83">
        <v>-0.125</v>
      </c>
      <c r="G9" s="83">
        <v>-0.125</v>
      </c>
      <c r="H9" s="83">
        <v>-0.125</v>
      </c>
      <c r="I9" s="83">
        <v>0</v>
      </c>
      <c r="J9" s="84">
        <f t="shared" si="1"/>
        <v>96.875</v>
      </c>
      <c r="K9" s="85">
        <f t="shared" si="0"/>
        <v>96.625</v>
      </c>
      <c r="L9" s="86">
        <f t="shared" si="0"/>
        <v>96.625</v>
      </c>
      <c r="N9" s="87"/>
      <c r="O9" s="85">
        <f t="shared" si="2"/>
        <v>-0.25</v>
      </c>
      <c r="P9" s="86">
        <f t="shared" si="2"/>
        <v>0</v>
      </c>
      <c r="R9" s="84">
        <f t="shared" si="4"/>
        <v>0.6875</v>
      </c>
      <c r="S9" s="85">
        <f t="shared" si="3"/>
        <v>0.6875</v>
      </c>
      <c r="T9" s="86">
        <f t="shared" si="3"/>
        <v>0.6875</v>
      </c>
    </row>
    <row r="10" spans="1:26" x14ac:dyDescent="0.25">
      <c r="A10" s="79">
        <v>6.25</v>
      </c>
      <c r="B10" s="80">
        <v>97.6875</v>
      </c>
      <c r="C10" s="81">
        <v>97.4375</v>
      </c>
      <c r="D10" s="82">
        <v>97.4375</v>
      </c>
      <c r="F10" s="83">
        <v>-0.125</v>
      </c>
      <c r="G10" s="83">
        <v>-0.125</v>
      </c>
      <c r="H10" s="83">
        <v>-0.125</v>
      </c>
      <c r="I10" s="83">
        <v>0</v>
      </c>
      <c r="J10" s="84">
        <f t="shared" si="1"/>
        <v>97.5625</v>
      </c>
      <c r="K10" s="85">
        <f t="shared" si="0"/>
        <v>97.3125</v>
      </c>
      <c r="L10" s="86">
        <f t="shared" si="0"/>
        <v>97.3125</v>
      </c>
      <c r="N10" s="87"/>
      <c r="O10" s="85">
        <f t="shared" si="2"/>
        <v>-0.25</v>
      </c>
      <c r="P10" s="86">
        <f t="shared" si="2"/>
        <v>0</v>
      </c>
      <c r="R10" s="84">
        <f t="shared" si="4"/>
        <v>0.6875</v>
      </c>
      <c r="S10" s="85">
        <f t="shared" si="3"/>
        <v>0.6875</v>
      </c>
      <c r="T10" s="86">
        <f t="shared" si="3"/>
        <v>0.6875</v>
      </c>
    </row>
    <row r="11" spans="1:26" x14ac:dyDescent="0.25">
      <c r="A11" s="79">
        <v>6.375</v>
      </c>
      <c r="B11" s="80">
        <v>98.3125</v>
      </c>
      <c r="C11" s="81">
        <v>98.0625</v>
      </c>
      <c r="D11" s="82">
        <v>98.0625</v>
      </c>
      <c r="F11" s="83">
        <v>-0.125</v>
      </c>
      <c r="G11" s="83">
        <v>-0.125</v>
      </c>
      <c r="H11" s="83">
        <v>-0.125</v>
      </c>
      <c r="I11" s="83">
        <v>0</v>
      </c>
      <c r="J11" s="84">
        <f t="shared" si="1"/>
        <v>98.1875</v>
      </c>
      <c r="K11" s="85">
        <f t="shared" si="0"/>
        <v>97.9375</v>
      </c>
      <c r="L11" s="86">
        <f t="shared" si="0"/>
        <v>97.9375</v>
      </c>
      <c r="N11" s="87"/>
      <c r="O11" s="85">
        <f t="shared" si="2"/>
        <v>-0.25</v>
      </c>
      <c r="P11" s="86">
        <f t="shared" si="2"/>
        <v>0</v>
      </c>
      <c r="R11" s="84">
        <f t="shared" si="4"/>
        <v>0.625</v>
      </c>
      <c r="S11" s="85">
        <f t="shared" si="3"/>
        <v>0.625</v>
      </c>
      <c r="T11" s="86">
        <f t="shared" si="3"/>
        <v>0.625</v>
      </c>
    </row>
    <row r="12" spans="1:26" x14ac:dyDescent="0.25">
      <c r="A12" s="79">
        <v>6.5</v>
      </c>
      <c r="B12" s="80">
        <v>98.9375</v>
      </c>
      <c r="C12" s="81">
        <v>98.6875</v>
      </c>
      <c r="D12" s="82">
        <v>98.6875</v>
      </c>
      <c r="F12" s="83">
        <v>-0.125</v>
      </c>
      <c r="G12" s="83">
        <v>-0.125</v>
      </c>
      <c r="H12" s="83">
        <v>-0.125</v>
      </c>
      <c r="I12" s="83">
        <v>0</v>
      </c>
      <c r="J12" s="84">
        <f t="shared" si="1"/>
        <v>98.8125</v>
      </c>
      <c r="K12" s="85">
        <f t="shared" si="0"/>
        <v>98.5625</v>
      </c>
      <c r="L12" s="86">
        <f t="shared" si="0"/>
        <v>98.5625</v>
      </c>
      <c r="N12" s="87"/>
      <c r="O12" s="85">
        <f t="shared" si="2"/>
        <v>-0.25</v>
      </c>
      <c r="P12" s="86">
        <f t="shared" si="2"/>
        <v>0</v>
      </c>
      <c r="R12" s="84">
        <f t="shared" si="4"/>
        <v>0.625</v>
      </c>
      <c r="S12" s="85">
        <f t="shared" si="3"/>
        <v>0.625</v>
      </c>
      <c r="T12" s="86">
        <f t="shared" si="3"/>
        <v>0.625</v>
      </c>
    </row>
    <row r="13" spans="1:26" x14ac:dyDescent="0.25">
      <c r="A13" s="79">
        <v>6.625</v>
      </c>
      <c r="B13" s="80">
        <v>99.5</v>
      </c>
      <c r="C13" s="81">
        <v>99.25</v>
      </c>
      <c r="D13" s="82">
        <v>99.25</v>
      </c>
      <c r="F13" s="83">
        <v>-0.125</v>
      </c>
      <c r="G13" s="83">
        <v>-0.125</v>
      </c>
      <c r="H13" s="83">
        <v>-0.125</v>
      </c>
      <c r="I13" s="83">
        <v>0</v>
      </c>
      <c r="J13" s="84">
        <f t="shared" si="1"/>
        <v>99.375</v>
      </c>
      <c r="K13" s="85">
        <f t="shared" si="0"/>
        <v>99.125</v>
      </c>
      <c r="L13" s="86">
        <f t="shared" si="0"/>
        <v>99.125</v>
      </c>
      <c r="N13" s="87"/>
      <c r="O13" s="85">
        <f t="shared" si="2"/>
        <v>-0.25</v>
      </c>
      <c r="P13" s="86">
        <f t="shared" si="2"/>
        <v>0</v>
      </c>
      <c r="R13" s="84">
        <f t="shared" si="4"/>
        <v>0.5625</v>
      </c>
      <c r="S13" s="85">
        <f t="shared" si="3"/>
        <v>0.5625</v>
      </c>
      <c r="T13" s="86">
        <f t="shared" si="3"/>
        <v>0.5625</v>
      </c>
    </row>
    <row r="14" spans="1:26" x14ac:dyDescent="0.25">
      <c r="A14" s="79">
        <v>6.75</v>
      </c>
      <c r="B14" s="80">
        <v>100.0625</v>
      </c>
      <c r="C14" s="81">
        <v>99.8125</v>
      </c>
      <c r="D14" s="82">
        <v>99.8125</v>
      </c>
      <c r="F14" s="83">
        <v>-0.125</v>
      </c>
      <c r="G14" s="83">
        <v>-0.125</v>
      </c>
      <c r="H14" s="83">
        <v>-0.125</v>
      </c>
      <c r="I14" s="83">
        <v>0</v>
      </c>
      <c r="J14" s="84">
        <f t="shared" si="1"/>
        <v>99.9375</v>
      </c>
      <c r="K14" s="85">
        <f t="shared" si="0"/>
        <v>99.6875</v>
      </c>
      <c r="L14" s="86">
        <f t="shared" si="0"/>
        <v>99.6875</v>
      </c>
      <c r="N14" s="87"/>
      <c r="O14" s="85">
        <f t="shared" si="2"/>
        <v>-0.25</v>
      </c>
      <c r="P14" s="86">
        <f t="shared" si="2"/>
        <v>0</v>
      </c>
      <c r="R14" s="84">
        <f t="shared" si="4"/>
        <v>0.5625</v>
      </c>
      <c r="S14" s="85">
        <f t="shared" si="3"/>
        <v>0.5625</v>
      </c>
      <c r="T14" s="86">
        <f t="shared" si="3"/>
        <v>0.5625</v>
      </c>
    </row>
    <row r="15" spans="1:26" x14ac:dyDescent="0.25">
      <c r="A15" s="79">
        <v>6.875</v>
      </c>
      <c r="B15" s="80">
        <v>100.625</v>
      </c>
      <c r="C15" s="81">
        <v>100.375</v>
      </c>
      <c r="D15" s="82">
        <v>100.375</v>
      </c>
      <c r="F15" s="83">
        <v>-0.125</v>
      </c>
      <c r="G15" s="83">
        <v>-0.125</v>
      </c>
      <c r="H15" s="83">
        <v>-0.125</v>
      </c>
      <c r="I15" s="83">
        <v>0</v>
      </c>
      <c r="J15" s="84">
        <f t="shared" si="1"/>
        <v>100.5</v>
      </c>
      <c r="K15" s="85">
        <f t="shared" si="0"/>
        <v>100.25</v>
      </c>
      <c r="L15" s="86">
        <f t="shared" si="0"/>
        <v>100.25</v>
      </c>
      <c r="N15" s="87"/>
      <c r="O15" s="85">
        <f t="shared" si="2"/>
        <v>-0.25</v>
      </c>
      <c r="P15" s="86">
        <f t="shared" si="2"/>
        <v>0</v>
      </c>
      <c r="R15" s="84">
        <f t="shared" si="4"/>
        <v>0.5625</v>
      </c>
      <c r="S15" s="85">
        <f t="shared" si="3"/>
        <v>0.5625</v>
      </c>
      <c r="T15" s="86">
        <f t="shared" si="3"/>
        <v>0.5625</v>
      </c>
    </row>
    <row r="16" spans="1:26" x14ac:dyDescent="0.25">
      <c r="A16" s="79">
        <v>7</v>
      </c>
      <c r="B16" s="80">
        <v>101.125</v>
      </c>
      <c r="C16" s="81">
        <v>100.875</v>
      </c>
      <c r="D16" s="82">
        <v>100.875</v>
      </c>
      <c r="F16" s="83">
        <v>-0.125</v>
      </c>
      <c r="G16" s="83">
        <v>-0.125</v>
      </c>
      <c r="H16" s="83">
        <v>-0.125</v>
      </c>
      <c r="I16" s="83">
        <v>0</v>
      </c>
      <c r="J16" s="84">
        <f t="shared" si="1"/>
        <v>101</v>
      </c>
      <c r="K16" s="85">
        <f t="shared" si="0"/>
        <v>100.75</v>
      </c>
      <c r="L16" s="86">
        <f t="shared" si="0"/>
        <v>100.75</v>
      </c>
      <c r="N16" s="87"/>
      <c r="O16" s="85">
        <f t="shared" si="2"/>
        <v>-0.25</v>
      </c>
      <c r="P16" s="86">
        <f t="shared" si="2"/>
        <v>0</v>
      </c>
      <c r="R16" s="84">
        <f t="shared" si="4"/>
        <v>0.5</v>
      </c>
      <c r="S16" s="85">
        <f t="shared" si="3"/>
        <v>0.5</v>
      </c>
      <c r="T16" s="86">
        <f t="shared" si="3"/>
        <v>0.5</v>
      </c>
    </row>
    <row r="17" spans="1:23" x14ac:dyDescent="0.25">
      <c r="A17" s="79">
        <v>7.125</v>
      </c>
      <c r="B17" s="80">
        <v>101.625</v>
      </c>
      <c r="C17" s="81">
        <v>101.375</v>
      </c>
      <c r="D17" s="82">
        <v>101.375</v>
      </c>
      <c r="F17" s="83">
        <v>-0.125</v>
      </c>
      <c r="G17" s="83">
        <v>-0.125</v>
      </c>
      <c r="H17" s="83">
        <v>-0.125</v>
      </c>
      <c r="I17" s="83">
        <v>0</v>
      </c>
      <c r="J17" s="84">
        <f t="shared" si="1"/>
        <v>101.5</v>
      </c>
      <c r="K17" s="85">
        <f t="shared" si="0"/>
        <v>101.25</v>
      </c>
      <c r="L17" s="86">
        <f t="shared" si="0"/>
        <v>101.25</v>
      </c>
      <c r="N17" s="87"/>
      <c r="O17" s="85">
        <f t="shared" si="2"/>
        <v>-0.25</v>
      </c>
      <c r="P17" s="86">
        <f t="shared" si="2"/>
        <v>0</v>
      </c>
      <c r="R17" s="84">
        <f t="shared" si="4"/>
        <v>0.5</v>
      </c>
      <c r="S17" s="85">
        <f t="shared" si="3"/>
        <v>0.5</v>
      </c>
      <c r="T17" s="86">
        <f t="shared" si="3"/>
        <v>0.5</v>
      </c>
      <c r="W17">
        <v>0.25</v>
      </c>
    </row>
    <row r="18" spans="1:23" x14ac:dyDescent="0.25">
      <c r="A18" s="79">
        <v>7.25</v>
      </c>
      <c r="B18" s="80">
        <v>102.125</v>
      </c>
      <c r="C18" s="81">
        <v>101.875</v>
      </c>
      <c r="D18" s="82">
        <v>101.875</v>
      </c>
      <c r="F18" s="83">
        <v>-0.125</v>
      </c>
      <c r="G18" s="83">
        <v>-0.125</v>
      </c>
      <c r="H18" s="83">
        <v>-0.125</v>
      </c>
      <c r="I18" s="83">
        <v>0</v>
      </c>
      <c r="J18" s="84">
        <f t="shared" si="1"/>
        <v>102</v>
      </c>
      <c r="K18" s="85">
        <f t="shared" si="0"/>
        <v>101.75</v>
      </c>
      <c r="L18" s="86">
        <f t="shared" si="0"/>
        <v>101.75</v>
      </c>
      <c r="N18" s="87"/>
      <c r="O18" s="85">
        <f t="shared" si="2"/>
        <v>-0.25</v>
      </c>
      <c r="P18" s="86">
        <f t="shared" si="2"/>
        <v>0</v>
      </c>
      <c r="R18" s="84">
        <f t="shared" si="4"/>
        <v>0.5</v>
      </c>
      <c r="S18" s="85">
        <f t="shared" si="3"/>
        <v>0.5</v>
      </c>
      <c r="T18" s="86">
        <f t="shared" si="3"/>
        <v>0.5</v>
      </c>
      <c r="W18">
        <v>0.125</v>
      </c>
    </row>
    <row r="19" spans="1:23" x14ac:dyDescent="0.25">
      <c r="A19" s="79">
        <v>7.375</v>
      </c>
      <c r="B19" s="80">
        <v>102.625</v>
      </c>
      <c r="C19" s="81">
        <v>102.375</v>
      </c>
      <c r="D19" s="82">
        <v>102.375</v>
      </c>
      <c r="F19" s="83">
        <v>-0.125</v>
      </c>
      <c r="G19" s="83">
        <v>-0.125</v>
      </c>
      <c r="H19" s="83">
        <v>-0.125</v>
      </c>
      <c r="I19" s="83">
        <v>0</v>
      </c>
      <c r="J19" s="84">
        <f t="shared" si="1"/>
        <v>102.5</v>
      </c>
      <c r="K19" s="85">
        <f t="shared" si="0"/>
        <v>102.25</v>
      </c>
      <c r="L19" s="86">
        <f t="shared" si="0"/>
        <v>102.25</v>
      </c>
      <c r="N19" s="87"/>
      <c r="O19" s="85">
        <f t="shared" si="2"/>
        <v>-0.25</v>
      </c>
      <c r="P19" s="86">
        <f t="shared" si="2"/>
        <v>0</v>
      </c>
      <c r="R19" s="84">
        <f t="shared" si="4"/>
        <v>0.5</v>
      </c>
      <c r="S19" s="85">
        <f t="shared" si="3"/>
        <v>0.5</v>
      </c>
      <c r="T19" s="86">
        <f t="shared" si="3"/>
        <v>0.5</v>
      </c>
    </row>
    <row r="20" spans="1:23" x14ac:dyDescent="0.25">
      <c r="A20" s="79">
        <v>7.5</v>
      </c>
      <c r="B20" s="80">
        <v>103</v>
      </c>
      <c r="C20" s="81">
        <v>102.75</v>
      </c>
      <c r="D20" s="82">
        <v>102.75</v>
      </c>
      <c r="F20" s="83">
        <v>-0.125</v>
      </c>
      <c r="G20" s="83">
        <v>-0.125</v>
      </c>
      <c r="H20" s="83">
        <v>-0.125</v>
      </c>
      <c r="I20" s="83">
        <v>0</v>
      </c>
      <c r="J20" s="84">
        <f t="shared" si="1"/>
        <v>102.875</v>
      </c>
      <c r="K20" s="85">
        <f t="shared" si="0"/>
        <v>102.625</v>
      </c>
      <c r="L20" s="86">
        <f t="shared" si="0"/>
        <v>102.625</v>
      </c>
      <c r="N20" s="87"/>
      <c r="O20" s="85">
        <f t="shared" si="2"/>
        <v>-0.25</v>
      </c>
      <c r="P20" s="86">
        <f t="shared" si="2"/>
        <v>0</v>
      </c>
      <c r="R20" s="84">
        <f t="shared" si="4"/>
        <v>0.375</v>
      </c>
      <c r="S20" s="85">
        <f t="shared" si="3"/>
        <v>0.375</v>
      </c>
      <c r="T20" s="86">
        <f t="shared" si="3"/>
        <v>0.375</v>
      </c>
    </row>
    <row r="21" spans="1:23" x14ac:dyDescent="0.25">
      <c r="A21" s="79">
        <v>7.625</v>
      </c>
      <c r="B21" s="80">
        <v>103.375</v>
      </c>
      <c r="C21" s="81">
        <v>103.125</v>
      </c>
      <c r="D21" s="82">
        <v>103.125</v>
      </c>
      <c r="F21" s="83">
        <v>-0.125</v>
      </c>
      <c r="G21" s="83">
        <v>-0.125</v>
      </c>
      <c r="H21" s="83">
        <v>-0.125</v>
      </c>
      <c r="I21" s="83">
        <v>0</v>
      </c>
      <c r="J21" s="84">
        <f t="shared" si="1"/>
        <v>103.25</v>
      </c>
      <c r="K21" s="85">
        <f t="shared" si="0"/>
        <v>103</v>
      </c>
      <c r="L21" s="86">
        <f t="shared" si="0"/>
        <v>103</v>
      </c>
      <c r="N21" s="87"/>
      <c r="O21" s="85">
        <f t="shared" si="2"/>
        <v>-0.25</v>
      </c>
      <c r="P21" s="86">
        <f t="shared" si="2"/>
        <v>0</v>
      </c>
      <c r="R21" s="84">
        <f t="shared" si="4"/>
        <v>0.375</v>
      </c>
      <c r="S21" s="85">
        <f t="shared" si="3"/>
        <v>0.375</v>
      </c>
      <c r="T21" s="86">
        <f t="shared" si="3"/>
        <v>0.375</v>
      </c>
    </row>
    <row r="22" spans="1:23" x14ac:dyDescent="0.25">
      <c r="A22" s="79">
        <v>7.75</v>
      </c>
      <c r="B22" s="80">
        <v>103.75</v>
      </c>
      <c r="C22" s="81">
        <v>103.5</v>
      </c>
      <c r="D22" s="82">
        <v>103.5</v>
      </c>
      <c r="F22" s="83">
        <v>-0.125</v>
      </c>
      <c r="G22" s="83">
        <v>-0.125</v>
      </c>
      <c r="H22" s="83">
        <v>-0.125</v>
      </c>
      <c r="I22" s="83">
        <v>0</v>
      </c>
      <c r="J22" s="84">
        <f t="shared" si="1"/>
        <v>103.625</v>
      </c>
      <c r="K22" s="85">
        <f t="shared" si="1"/>
        <v>103.375</v>
      </c>
      <c r="L22" s="86">
        <f t="shared" si="1"/>
        <v>103.375</v>
      </c>
      <c r="N22" s="87"/>
      <c r="O22" s="85">
        <f t="shared" si="2"/>
        <v>-0.25</v>
      </c>
      <c r="P22" s="86">
        <f t="shared" si="2"/>
        <v>0</v>
      </c>
      <c r="R22" s="84">
        <f t="shared" si="4"/>
        <v>0.375</v>
      </c>
      <c r="S22" s="85">
        <f t="shared" si="3"/>
        <v>0.375</v>
      </c>
      <c r="T22" s="86">
        <f t="shared" si="3"/>
        <v>0.375</v>
      </c>
    </row>
    <row r="23" spans="1:23" x14ac:dyDescent="0.25">
      <c r="A23" s="79">
        <v>7.875</v>
      </c>
      <c r="B23" s="80">
        <v>104.0625</v>
      </c>
      <c r="C23" s="81">
        <v>103.8125</v>
      </c>
      <c r="D23" s="82">
        <v>103.8125</v>
      </c>
      <c r="F23" s="83">
        <v>-0.125</v>
      </c>
      <c r="G23" s="83">
        <v>-0.125</v>
      </c>
      <c r="H23" s="83">
        <v>-0.125</v>
      </c>
      <c r="I23" s="83">
        <v>0</v>
      </c>
      <c r="J23" s="84">
        <f t="shared" si="1"/>
        <v>103.9375</v>
      </c>
      <c r="K23" s="85">
        <f t="shared" si="1"/>
        <v>103.6875</v>
      </c>
      <c r="L23" s="86">
        <f t="shared" si="1"/>
        <v>103.6875</v>
      </c>
      <c r="N23" s="87"/>
      <c r="O23" s="85">
        <f t="shared" si="2"/>
        <v>-0.25</v>
      </c>
      <c r="P23" s="86">
        <f t="shared" si="2"/>
        <v>0</v>
      </c>
      <c r="R23" s="84">
        <f t="shared" si="4"/>
        <v>0.3125</v>
      </c>
      <c r="S23" s="85">
        <f t="shared" si="4"/>
        <v>0.3125</v>
      </c>
      <c r="T23" s="86">
        <f t="shared" si="4"/>
        <v>0.3125</v>
      </c>
    </row>
    <row r="24" spans="1:23" x14ac:dyDescent="0.25">
      <c r="A24" s="79">
        <v>8</v>
      </c>
      <c r="B24" s="80">
        <v>104.375</v>
      </c>
      <c r="C24" s="81">
        <v>104.125</v>
      </c>
      <c r="D24" s="82">
        <v>104.125</v>
      </c>
      <c r="F24" s="83">
        <v>-0.125</v>
      </c>
      <c r="G24" s="83">
        <v>-0.125</v>
      </c>
      <c r="H24" s="83">
        <v>-0.125</v>
      </c>
      <c r="I24" s="83">
        <v>0</v>
      </c>
      <c r="J24" s="84">
        <f t="shared" si="1"/>
        <v>104.25</v>
      </c>
      <c r="K24" s="85">
        <f t="shared" si="1"/>
        <v>104</v>
      </c>
      <c r="L24" s="86">
        <f t="shared" si="1"/>
        <v>104</v>
      </c>
      <c r="N24" s="87"/>
      <c r="O24" s="85">
        <f t="shared" si="2"/>
        <v>-0.25</v>
      </c>
      <c r="P24" s="86">
        <f t="shared" si="2"/>
        <v>0</v>
      </c>
      <c r="R24" s="84">
        <f t="shared" si="4"/>
        <v>0.3125</v>
      </c>
      <c r="S24" s="85">
        <f t="shared" si="4"/>
        <v>0.3125</v>
      </c>
      <c r="T24" s="86">
        <f t="shared" si="4"/>
        <v>0.3125</v>
      </c>
    </row>
    <row r="25" spans="1:23" x14ac:dyDescent="0.25">
      <c r="A25" s="79">
        <v>8.125</v>
      </c>
      <c r="B25" s="80">
        <v>104.6563</v>
      </c>
      <c r="C25" s="81">
        <v>104.4063</v>
      </c>
      <c r="D25" s="82">
        <v>104.4063</v>
      </c>
      <c r="F25" s="83">
        <v>-0.125</v>
      </c>
      <c r="G25" s="83">
        <v>-0.125</v>
      </c>
      <c r="H25" s="83">
        <v>-0.125</v>
      </c>
      <c r="I25" s="83">
        <v>0</v>
      </c>
      <c r="J25" s="84">
        <f t="shared" si="1"/>
        <v>104.5313</v>
      </c>
      <c r="K25" s="85">
        <f t="shared" si="1"/>
        <v>104.2813</v>
      </c>
      <c r="L25" s="86">
        <f t="shared" si="1"/>
        <v>104.2813</v>
      </c>
      <c r="N25" s="87"/>
      <c r="O25" s="85">
        <f t="shared" si="2"/>
        <v>-0.25</v>
      </c>
      <c r="P25" s="86">
        <f t="shared" si="2"/>
        <v>0</v>
      </c>
      <c r="R25" s="84">
        <f t="shared" si="4"/>
        <v>0.28130000000000166</v>
      </c>
      <c r="S25" s="85">
        <f t="shared" si="4"/>
        <v>0.28130000000000166</v>
      </c>
      <c r="T25" s="86">
        <f t="shared" si="4"/>
        <v>0.28130000000000166</v>
      </c>
    </row>
    <row r="26" spans="1:23" x14ac:dyDescent="0.25">
      <c r="A26" s="79">
        <v>8.25</v>
      </c>
      <c r="B26" s="80">
        <v>104.9375</v>
      </c>
      <c r="C26" s="81">
        <v>104.6875</v>
      </c>
      <c r="D26" s="82">
        <v>104.6875</v>
      </c>
      <c r="F26" s="83">
        <v>-0.125</v>
      </c>
      <c r="G26" s="83">
        <v>-0.125</v>
      </c>
      <c r="H26" s="83">
        <v>-0.125</v>
      </c>
      <c r="I26" s="83">
        <v>0</v>
      </c>
      <c r="J26" s="84">
        <f t="shared" si="1"/>
        <v>104.8125</v>
      </c>
      <c r="K26" s="85">
        <f t="shared" si="1"/>
        <v>104.5625</v>
      </c>
      <c r="L26" s="86">
        <f t="shared" si="1"/>
        <v>104.5625</v>
      </c>
      <c r="N26" s="87"/>
      <c r="O26" s="85">
        <f t="shared" si="2"/>
        <v>-0.25</v>
      </c>
      <c r="P26" s="86">
        <f t="shared" si="2"/>
        <v>0</v>
      </c>
      <c r="R26" s="84">
        <f t="shared" si="4"/>
        <v>0.28119999999999834</v>
      </c>
      <c r="S26" s="85">
        <f t="shared" si="4"/>
        <v>0.28119999999999834</v>
      </c>
      <c r="T26" s="86">
        <f t="shared" si="4"/>
        <v>0.28119999999999834</v>
      </c>
    </row>
    <row r="27" spans="1:23" x14ac:dyDescent="0.25">
      <c r="A27" s="79">
        <v>8.375</v>
      </c>
      <c r="B27" s="80">
        <v>105.1875</v>
      </c>
      <c r="C27" s="81">
        <v>104.9375</v>
      </c>
      <c r="D27" s="82">
        <v>104.9375</v>
      </c>
      <c r="F27" s="83">
        <v>-0.125</v>
      </c>
      <c r="G27" s="83">
        <v>-0.125</v>
      </c>
      <c r="H27" s="83">
        <v>-0.125</v>
      </c>
      <c r="I27" s="83">
        <v>0</v>
      </c>
      <c r="J27" s="84">
        <f t="shared" si="1"/>
        <v>105.0625</v>
      </c>
      <c r="K27" s="85">
        <f t="shared" si="1"/>
        <v>104.8125</v>
      </c>
      <c r="L27" s="86">
        <f t="shared" si="1"/>
        <v>104.8125</v>
      </c>
      <c r="N27" s="87"/>
      <c r="O27" s="85">
        <f t="shared" si="2"/>
        <v>-0.25</v>
      </c>
      <c r="P27" s="86">
        <f t="shared" si="2"/>
        <v>0</v>
      </c>
      <c r="R27" s="84">
        <f t="shared" si="4"/>
        <v>0.25</v>
      </c>
      <c r="S27" s="85">
        <f t="shared" si="4"/>
        <v>0.25</v>
      </c>
      <c r="T27" s="86">
        <f t="shared" si="4"/>
        <v>0.25</v>
      </c>
    </row>
    <row r="28" spans="1:23" x14ac:dyDescent="0.25">
      <c r="A28" s="79">
        <v>8.5</v>
      </c>
      <c r="B28" s="80">
        <v>105.4375</v>
      </c>
      <c r="C28" s="81">
        <v>105.1875</v>
      </c>
      <c r="D28" s="82">
        <v>105.1875</v>
      </c>
      <c r="F28" s="83">
        <v>-0.125</v>
      </c>
      <c r="G28" s="83">
        <v>-0.125</v>
      </c>
      <c r="H28" s="83">
        <v>-0.125</v>
      </c>
      <c r="I28" s="83">
        <v>0</v>
      </c>
      <c r="J28" s="84">
        <f t="shared" si="1"/>
        <v>105.3125</v>
      </c>
      <c r="K28" s="85">
        <f t="shared" si="1"/>
        <v>105.0625</v>
      </c>
      <c r="L28" s="86">
        <f t="shared" si="1"/>
        <v>105.0625</v>
      </c>
      <c r="N28" s="87"/>
      <c r="O28" s="85">
        <f t="shared" si="2"/>
        <v>-0.25</v>
      </c>
      <c r="P28" s="86">
        <f t="shared" si="2"/>
        <v>0</v>
      </c>
      <c r="R28" s="84">
        <f t="shared" si="4"/>
        <v>0.25</v>
      </c>
      <c r="S28" s="85">
        <f t="shared" si="4"/>
        <v>0.25</v>
      </c>
      <c r="T28" s="86">
        <f t="shared" si="4"/>
        <v>0.25</v>
      </c>
    </row>
    <row r="29" spans="1:23" x14ac:dyDescent="0.25">
      <c r="A29" s="79">
        <v>8.625</v>
      </c>
      <c r="B29" s="80">
        <v>105.6875</v>
      </c>
      <c r="C29" s="81">
        <v>105.4375</v>
      </c>
      <c r="D29" s="82">
        <v>105.4375</v>
      </c>
      <c r="F29" s="83">
        <v>-0.125</v>
      </c>
      <c r="G29" s="83">
        <v>-0.125</v>
      </c>
      <c r="H29" s="83">
        <v>-0.125</v>
      </c>
      <c r="I29" s="83">
        <v>0</v>
      </c>
      <c r="J29" s="84">
        <f t="shared" si="1"/>
        <v>105.5625</v>
      </c>
      <c r="K29" s="85">
        <f t="shared" si="1"/>
        <v>105.3125</v>
      </c>
      <c r="L29" s="86">
        <f t="shared" si="1"/>
        <v>105.3125</v>
      </c>
      <c r="N29" s="87"/>
      <c r="O29" s="85">
        <f t="shared" si="2"/>
        <v>-0.25</v>
      </c>
      <c r="P29" s="86">
        <f t="shared" si="2"/>
        <v>0</v>
      </c>
      <c r="R29" s="84">
        <f t="shared" si="4"/>
        <v>0.25</v>
      </c>
      <c r="S29" s="85">
        <f t="shared" si="4"/>
        <v>0.25</v>
      </c>
      <c r="T29" s="86">
        <f t="shared" si="4"/>
        <v>0.25</v>
      </c>
    </row>
    <row r="30" spans="1:23" x14ac:dyDescent="0.25">
      <c r="A30" s="79">
        <v>8.75</v>
      </c>
      <c r="B30" s="80">
        <v>105.9375</v>
      </c>
      <c r="C30" s="81">
        <v>105.6875</v>
      </c>
      <c r="D30" s="82">
        <v>105.6875</v>
      </c>
      <c r="F30" s="83">
        <v>-0.125</v>
      </c>
      <c r="G30" s="83">
        <v>-0.125</v>
      </c>
      <c r="H30" s="83">
        <v>-0.125</v>
      </c>
      <c r="I30" s="83">
        <v>0</v>
      </c>
      <c r="J30" s="84">
        <f t="shared" si="1"/>
        <v>105.8125</v>
      </c>
      <c r="K30" s="85">
        <f t="shared" si="1"/>
        <v>105.5625</v>
      </c>
      <c r="L30" s="86">
        <f t="shared" si="1"/>
        <v>105.5625</v>
      </c>
      <c r="N30" s="87"/>
      <c r="O30" s="85">
        <f t="shared" si="2"/>
        <v>-0.25</v>
      </c>
      <c r="P30" s="86">
        <f t="shared" si="2"/>
        <v>0</v>
      </c>
      <c r="R30" s="84">
        <f t="shared" si="4"/>
        <v>0.25</v>
      </c>
      <c r="S30" s="85">
        <f t="shared" si="4"/>
        <v>0.25</v>
      </c>
      <c r="T30" s="86">
        <f t="shared" si="4"/>
        <v>0.25</v>
      </c>
    </row>
    <row r="31" spans="1:23" x14ac:dyDescent="0.25">
      <c r="A31" s="79">
        <v>8.875</v>
      </c>
      <c r="B31" s="80">
        <v>106.1875</v>
      </c>
      <c r="C31" s="81">
        <v>105.9375</v>
      </c>
      <c r="D31" s="82">
        <v>105.9375</v>
      </c>
      <c r="F31" s="83">
        <v>-0.125</v>
      </c>
      <c r="G31" s="83">
        <v>-0.125</v>
      </c>
      <c r="H31" s="83">
        <v>-0.125</v>
      </c>
      <c r="I31" s="83"/>
      <c r="J31" s="84">
        <f t="shared" si="1"/>
        <v>106.0625</v>
      </c>
      <c r="K31" s="85">
        <f t="shared" si="1"/>
        <v>105.8125</v>
      </c>
      <c r="L31" s="86">
        <f t="shared" si="1"/>
        <v>105.8125</v>
      </c>
      <c r="N31" s="87"/>
      <c r="O31" s="85">
        <f t="shared" si="2"/>
        <v>-0.25</v>
      </c>
      <c r="P31" s="86">
        <f t="shared" si="2"/>
        <v>0</v>
      </c>
      <c r="R31" s="84">
        <f t="shared" si="4"/>
        <v>0.25</v>
      </c>
      <c r="S31" s="85">
        <f t="shared" si="4"/>
        <v>0.25</v>
      </c>
      <c r="T31" s="86">
        <f t="shared" si="4"/>
        <v>0.25</v>
      </c>
    </row>
    <row r="32" spans="1:23" x14ac:dyDescent="0.25">
      <c r="A32" s="79">
        <v>9</v>
      </c>
      <c r="B32" s="80">
        <v>106.4375</v>
      </c>
      <c r="C32" s="81">
        <v>106.1875</v>
      </c>
      <c r="D32" s="82">
        <v>106.1875</v>
      </c>
      <c r="F32" s="83">
        <v>-0.125</v>
      </c>
      <c r="G32" s="83">
        <v>-0.125</v>
      </c>
      <c r="H32" s="83">
        <v>-0.125</v>
      </c>
      <c r="I32" s="83"/>
      <c r="J32" s="84">
        <f t="shared" ref="J32:L35" si="5">F32+B32</f>
        <v>106.3125</v>
      </c>
      <c r="K32" s="85">
        <f t="shared" si="5"/>
        <v>106.0625</v>
      </c>
      <c r="L32" s="86">
        <f t="shared" si="5"/>
        <v>106.0625</v>
      </c>
      <c r="N32" s="87"/>
      <c r="O32" s="85">
        <f t="shared" ref="O32:P35" si="6">K32-J32</f>
        <v>-0.25</v>
      </c>
      <c r="P32" s="86">
        <f t="shared" si="6"/>
        <v>0</v>
      </c>
      <c r="R32" s="84">
        <f t="shared" ref="R32:T35" si="7">J32-J31</f>
        <v>0.25</v>
      </c>
      <c r="S32" s="85">
        <f t="shared" si="7"/>
        <v>0.25</v>
      </c>
      <c r="T32" s="86">
        <f t="shared" si="7"/>
        <v>0.25</v>
      </c>
    </row>
    <row r="33" spans="1:20" x14ac:dyDescent="0.25">
      <c r="A33" s="79">
        <v>9.125</v>
      </c>
      <c r="B33" s="80">
        <v>106.6875</v>
      </c>
      <c r="C33" s="81">
        <v>106.4375</v>
      </c>
      <c r="D33" s="82">
        <v>106.4375</v>
      </c>
      <c r="F33" s="83">
        <v>-0.125</v>
      </c>
      <c r="G33" s="83">
        <v>-0.125</v>
      </c>
      <c r="H33" s="83">
        <v>-0.125</v>
      </c>
      <c r="I33" s="83"/>
      <c r="J33" s="84">
        <f t="shared" si="5"/>
        <v>106.5625</v>
      </c>
      <c r="K33" s="85">
        <f t="shared" si="5"/>
        <v>106.3125</v>
      </c>
      <c r="L33" s="86">
        <f t="shared" si="5"/>
        <v>106.3125</v>
      </c>
      <c r="N33" s="87"/>
      <c r="O33" s="85">
        <f t="shared" si="6"/>
        <v>-0.25</v>
      </c>
      <c r="P33" s="86">
        <f t="shared" si="6"/>
        <v>0</v>
      </c>
      <c r="R33" s="84">
        <f t="shared" si="7"/>
        <v>0.25</v>
      </c>
      <c r="S33" s="85">
        <f t="shared" si="7"/>
        <v>0.25</v>
      </c>
      <c r="T33" s="86">
        <f t="shared" si="7"/>
        <v>0.25</v>
      </c>
    </row>
    <row r="34" spans="1:20" x14ac:dyDescent="0.25">
      <c r="A34" s="79">
        <v>9.25</v>
      </c>
      <c r="B34" s="80">
        <v>106.9375</v>
      </c>
      <c r="C34" s="81">
        <v>106.6875</v>
      </c>
      <c r="D34" s="82">
        <v>106.6875</v>
      </c>
      <c r="F34" s="83">
        <v>-0.125</v>
      </c>
      <c r="G34" s="83">
        <v>-0.125</v>
      </c>
      <c r="H34" s="83">
        <v>-0.125</v>
      </c>
      <c r="I34" s="83"/>
      <c r="J34" s="84">
        <f t="shared" si="5"/>
        <v>106.8125</v>
      </c>
      <c r="K34" s="85">
        <f t="shared" si="5"/>
        <v>106.5625</v>
      </c>
      <c r="L34" s="86">
        <f t="shared" si="5"/>
        <v>106.5625</v>
      </c>
      <c r="N34" s="87"/>
      <c r="O34" s="85">
        <f t="shared" si="6"/>
        <v>-0.25</v>
      </c>
      <c r="P34" s="86">
        <f t="shared" si="6"/>
        <v>0</v>
      </c>
      <c r="R34" s="84">
        <f t="shared" si="7"/>
        <v>0.25</v>
      </c>
      <c r="S34" s="85">
        <f t="shared" si="7"/>
        <v>0.25</v>
      </c>
      <c r="T34" s="86">
        <f t="shared" si="7"/>
        <v>0.25</v>
      </c>
    </row>
    <row r="35" spans="1:20" x14ac:dyDescent="0.25">
      <c r="A35" s="79">
        <v>9.375</v>
      </c>
      <c r="B35" s="80">
        <v>107.1875</v>
      </c>
      <c r="C35" s="81">
        <v>106.9375</v>
      </c>
      <c r="D35" s="82">
        <v>106.9375</v>
      </c>
      <c r="F35" s="83">
        <v>-0.125</v>
      </c>
      <c r="G35" s="83">
        <v>-0.125</v>
      </c>
      <c r="H35" s="83">
        <v>-0.125</v>
      </c>
      <c r="I35" s="83"/>
      <c r="J35" s="84">
        <f t="shared" si="5"/>
        <v>107.0625</v>
      </c>
      <c r="K35" s="85">
        <f t="shared" si="5"/>
        <v>106.8125</v>
      </c>
      <c r="L35" s="86">
        <f t="shared" si="5"/>
        <v>106.8125</v>
      </c>
      <c r="N35" s="87"/>
      <c r="O35" s="85">
        <f t="shared" si="6"/>
        <v>-0.25</v>
      </c>
      <c r="P35" s="86">
        <f t="shared" si="6"/>
        <v>0</v>
      </c>
      <c r="R35" s="84">
        <f t="shared" si="7"/>
        <v>0.25</v>
      </c>
      <c r="S35" s="85">
        <f t="shared" si="7"/>
        <v>0.25</v>
      </c>
      <c r="T35" s="86">
        <f t="shared" si="7"/>
        <v>0.25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DA0D-7A04-4063-BD18-9176A9891932}">
  <sheetPr published="0" codeName="Sheet10">
    <tabColor rgb="FFFF0000"/>
    <pageSetUpPr fitToPage="1"/>
  </sheetPr>
  <dimension ref="B1:Y54"/>
  <sheetViews>
    <sheetView topLeftCell="A21" zoomScale="80" zoomScaleNormal="80" workbookViewId="0">
      <selection activeCell="B6" sqref="B6:B30"/>
    </sheetView>
  </sheetViews>
  <sheetFormatPr defaultColWidth="8.85546875" defaultRowHeight="15" x14ac:dyDescent="0.25"/>
  <cols>
    <col min="1" max="1" width="2.5703125" customWidth="1"/>
    <col min="2" max="2" width="24" style="68" customWidth="1"/>
    <col min="3" max="4" width="14.85546875" style="68" customWidth="1"/>
    <col min="5" max="5" width="2.7109375" customWidth="1"/>
    <col min="9" max="9" width="30.85546875" customWidth="1"/>
    <col min="10" max="10" width="8.85546875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.85546875" customWidth="1"/>
    <col min="24" max="24" width="11.5703125" customWidth="1"/>
  </cols>
  <sheetData>
    <row r="1" spans="2:24" ht="14.45" customHeight="1" thickBot="1" x14ac:dyDescent="0.3">
      <c r="C1" s="89"/>
      <c r="D1" s="89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24" ht="14.45" customHeight="1" x14ac:dyDescent="0.25">
      <c r="B2" s="729" t="s">
        <v>117</v>
      </c>
      <c r="C2" s="730"/>
      <c r="D2" s="730"/>
      <c r="E2" s="92"/>
      <c r="F2" s="93" t="s">
        <v>118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2"/>
      <c r="R2" s="73"/>
      <c r="S2" s="73"/>
      <c r="T2" s="73"/>
      <c r="U2" s="73"/>
      <c r="V2" s="73"/>
      <c r="W2" s="73"/>
      <c r="X2" s="88"/>
    </row>
    <row r="3" spans="2:24" ht="15" customHeight="1" x14ac:dyDescent="0.25">
      <c r="B3" s="731"/>
      <c r="C3" s="732"/>
      <c r="D3" s="732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6"/>
      <c r="X3" s="97"/>
    </row>
    <row r="4" spans="2:24" ht="14.45" customHeight="1" x14ac:dyDescent="0.25">
      <c r="B4" s="98" t="s">
        <v>119</v>
      </c>
      <c r="C4" s="99"/>
      <c r="D4" s="733" t="str">
        <f>TEXT(Control!$B$1,"MM/DD/YYYY")&amp;" "&amp;Control!B2</f>
        <v>05/01/2025 B</v>
      </c>
      <c r="E4" s="733"/>
      <c r="F4" s="733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X4" s="97"/>
    </row>
    <row r="5" spans="2:24" ht="15" customHeight="1" x14ac:dyDescent="0.25">
      <c r="B5" s="734" t="s">
        <v>120</v>
      </c>
      <c r="C5" s="735"/>
      <c r="D5" s="736"/>
      <c r="E5" s="737" t="s">
        <v>121</v>
      </c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12"/>
      <c r="S5" s="712"/>
      <c r="T5" s="712"/>
      <c r="U5" s="712"/>
      <c r="V5" s="712"/>
      <c r="W5" s="712"/>
      <c r="X5" s="713"/>
    </row>
    <row r="6" spans="2:24" ht="15.75" x14ac:dyDescent="0.25">
      <c r="B6" s="7" t="s">
        <v>4</v>
      </c>
      <c r="C6" s="100" t="s">
        <v>5</v>
      </c>
      <c r="D6" s="100" t="s">
        <v>122</v>
      </c>
      <c r="E6" s="96"/>
      <c r="F6" s="718" t="s">
        <v>123</v>
      </c>
      <c r="G6" s="718"/>
      <c r="H6" s="738"/>
      <c r="I6" s="738"/>
      <c r="J6" s="101" t="s">
        <v>124</v>
      </c>
      <c r="K6" s="101">
        <v>0.55000000000000004</v>
      </c>
      <c r="L6" s="101">
        <v>0.6</v>
      </c>
      <c r="M6" s="101">
        <v>0.65</v>
      </c>
      <c r="N6" s="101">
        <v>0.70000000000000018</v>
      </c>
      <c r="O6" s="101">
        <v>0.75000000000000022</v>
      </c>
      <c r="P6" s="101">
        <v>0.80000000000000027</v>
      </c>
      <c r="Q6" s="101">
        <v>0.85</v>
      </c>
      <c r="R6" s="102"/>
      <c r="S6" s="102"/>
      <c r="T6" s="102"/>
      <c r="U6" s="102"/>
      <c r="V6" s="102"/>
      <c r="W6" s="102"/>
      <c r="X6" s="103"/>
    </row>
    <row r="7" spans="2:24" ht="15.6" customHeight="1" x14ac:dyDescent="0.25">
      <c r="B7" s="104">
        <f>'DSCR Supreme Pricer'!A9-0.001</f>
        <v>6.3739999999999997</v>
      </c>
      <c r="C7" s="105">
        <f>'DSCR Supreme Pricer'!H9</f>
        <v>98.500799999999998</v>
      </c>
      <c r="D7" s="105">
        <f>'DSCR Supreme Pricer'!I9</f>
        <v>98.250799999999998</v>
      </c>
      <c r="E7" s="106"/>
      <c r="F7" s="721" t="s">
        <v>125</v>
      </c>
      <c r="G7" s="725"/>
      <c r="H7" s="107" t="s">
        <v>126</v>
      </c>
      <c r="I7" s="108"/>
      <c r="J7" s="109">
        <v>0.75</v>
      </c>
      <c r="K7" s="110">
        <v>0.75</v>
      </c>
      <c r="L7" s="110">
        <v>0.5</v>
      </c>
      <c r="M7" s="110">
        <v>0.375</v>
      </c>
      <c r="N7" s="110">
        <v>-0.125</v>
      </c>
      <c r="O7" s="111">
        <v>-1</v>
      </c>
      <c r="P7" s="51">
        <v>-2</v>
      </c>
      <c r="Q7" s="112" t="s">
        <v>18</v>
      </c>
      <c r="R7" s="712" t="s">
        <v>127</v>
      </c>
      <c r="S7" s="712"/>
      <c r="T7" s="712"/>
      <c r="U7" s="712"/>
      <c r="V7" s="712"/>
      <c r="W7" s="712"/>
      <c r="X7" s="713"/>
    </row>
    <row r="8" spans="2:24" x14ac:dyDescent="0.25">
      <c r="B8" s="104">
        <f>'DSCR Supreme Pricer'!A10-0.001</f>
        <v>6.4989999999999997</v>
      </c>
      <c r="C8" s="105">
        <f>'DSCR Supreme Pricer'!H10</f>
        <v>99.125799999999998</v>
      </c>
      <c r="D8" s="105">
        <f>'DSCR Supreme Pricer'!I10</f>
        <v>98.875799999999998</v>
      </c>
      <c r="E8" s="113"/>
      <c r="F8" s="726"/>
      <c r="G8" s="727"/>
      <c r="H8" s="107" t="s">
        <v>21</v>
      </c>
      <c r="I8" s="108"/>
      <c r="J8" s="109">
        <v>0.75</v>
      </c>
      <c r="K8" s="110">
        <v>0.75</v>
      </c>
      <c r="L8" s="110">
        <v>0.5</v>
      </c>
      <c r="M8" s="110">
        <v>0.375</v>
      </c>
      <c r="N8" s="110">
        <v>-0.25</v>
      </c>
      <c r="O8" s="111">
        <v>-1.125</v>
      </c>
      <c r="P8" s="111">
        <v>-2.5</v>
      </c>
      <c r="Q8" s="112" t="s">
        <v>18</v>
      </c>
      <c r="R8" s="712" t="s">
        <v>48</v>
      </c>
      <c r="S8" s="712"/>
      <c r="T8" s="712"/>
      <c r="U8" s="712"/>
      <c r="V8" s="712"/>
      <c r="W8" s="712"/>
      <c r="X8" s="713"/>
    </row>
    <row r="9" spans="2:24" x14ac:dyDescent="0.25">
      <c r="B9" s="104">
        <f>'DSCR Supreme Pricer'!A11-0.001</f>
        <v>6.6239999999999997</v>
      </c>
      <c r="C9" s="105">
        <f>'DSCR Supreme Pricer'!H11</f>
        <v>99.688299999999998</v>
      </c>
      <c r="D9" s="105">
        <f>'DSCR Supreme Pricer'!I11</f>
        <v>99.438299999999998</v>
      </c>
      <c r="E9" s="113"/>
      <c r="F9" s="726"/>
      <c r="G9" s="727"/>
      <c r="H9" s="107" t="s">
        <v>23</v>
      </c>
      <c r="I9" s="108"/>
      <c r="J9" s="49">
        <v>0.125</v>
      </c>
      <c r="K9" s="114">
        <v>0.125</v>
      </c>
      <c r="L9" s="114">
        <v>0.125</v>
      </c>
      <c r="M9" s="115">
        <v>-0.25</v>
      </c>
      <c r="N9" s="110">
        <v>-0.625</v>
      </c>
      <c r="O9" s="110">
        <v>-1.75</v>
      </c>
      <c r="P9" s="110">
        <v>-3</v>
      </c>
      <c r="Q9" s="112" t="s">
        <v>18</v>
      </c>
      <c r="R9" s="712" t="s">
        <v>128</v>
      </c>
      <c r="S9" s="712"/>
      <c r="T9" s="712"/>
      <c r="U9" s="712"/>
      <c r="V9" s="712"/>
      <c r="W9" s="712"/>
      <c r="X9" s="713"/>
    </row>
    <row r="10" spans="2:24" x14ac:dyDescent="0.25">
      <c r="B10" s="104">
        <f>'DSCR Supreme Pricer'!A12-0.001</f>
        <v>6.7489999999999997</v>
      </c>
      <c r="C10" s="105">
        <f>'DSCR Supreme Pricer'!H12</f>
        <v>100.2508</v>
      </c>
      <c r="D10" s="105">
        <f>'DSCR Supreme Pricer'!I12</f>
        <v>100.0008</v>
      </c>
      <c r="E10" s="113"/>
      <c r="F10" s="726"/>
      <c r="G10" s="727"/>
      <c r="H10" s="116" t="s">
        <v>25</v>
      </c>
      <c r="I10" s="117"/>
      <c r="J10" s="118" t="s">
        <v>18</v>
      </c>
      <c r="K10" s="118" t="s">
        <v>18</v>
      </c>
      <c r="L10" s="118" t="s">
        <v>18</v>
      </c>
      <c r="M10" s="118" t="s">
        <v>18</v>
      </c>
      <c r="N10" s="118" t="s">
        <v>18</v>
      </c>
      <c r="O10" s="118" t="s">
        <v>18</v>
      </c>
      <c r="P10" s="112" t="s">
        <v>18</v>
      </c>
      <c r="Q10" s="112" t="s">
        <v>18</v>
      </c>
      <c r="R10" s="712" t="s">
        <v>129</v>
      </c>
      <c r="S10" s="712"/>
      <c r="T10" s="712"/>
      <c r="U10" s="712"/>
      <c r="V10" s="712"/>
      <c r="W10" s="712"/>
      <c r="X10" s="713"/>
    </row>
    <row r="11" spans="2:24" x14ac:dyDescent="0.25">
      <c r="B11" s="104">
        <f>'DSCR Supreme Pricer'!A13-0.001</f>
        <v>6.8739999999999997</v>
      </c>
      <c r="C11" s="105">
        <f>'DSCR Supreme Pricer'!H13</f>
        <v>100.8133</v>
      </c>
      <c r="D11" s="105">
        <f>'DSCR Supreme Pricer'!I13</f>
        <v>100.5633</v>
      </c>
      <c r="E11" s="106"/>
      <c r="F11" s="723"/>
      <c r="G11" s="728"/>
      <c r="H11" s="107" t="s">
        <v>27</v>
      </c>
      <c r="I11" s="108"/>
      <c r="J11" s="118" t="s">
        <v>18</v>
      </c>
      <c r="K11" s="118" t="s">
        <v>18</v>
      </c>
      <c r="L11" s="118" t="s">
        <v>18</v>
      </c>
      <c r="M11" s="118" t="s">
        <v>18</v>
      </c>
      <c r="N11" s="118" t="s">
        <v>18</v>
      </c>
      <c r="O11" s="118" t="s">
        <v>18</v>
      </c>
      <c r="P11" s="118" t="s">
        <v>18</v>
      </c>
      <c r="Q11" s="118" t="s">
        <v>18</v>
      </c>
      <c r="R11" s="712" t="s">
        <v>54</v>
      </c>
      <c r="S11" s="712"/>
      <c r="T11" s="712"/>
      <c r="U11" s="712"/>
      <c r="V11" s="712"/>
      <c r="W11" s="712"/>
      <c r="X11" s="713"/>
    </row>
    <row r="12" spans="2:24" ht="15.75" x14ac:dyDescent="0.25">
      <c r="B12" s="104">
        <f>'DSCR Supreme Pricer'!A14-0.001</f>
        <v>6.9989999999999997</v>
      </c>
      <c r="C12" s="105">
        <f>'DSCR Supreme Pricer'!H14</f>
        <v>101.3133</v>
      </c>
      <c r="D12" s="105">
        <f>'DSCR Supreme Pricer'!I14</f>
        <v>101.0633</v>
      </c>
      <c r="E12" s="113"/>
      <c r="F12" s="717"/>
      <c r="G12" s="717"/>
      <c r="H12" s="718"/>
      <c r="I12" s="718"/>
      <c r="J12" s="119" t="s">
        <v>124</v>
      </c>
      <c r="K12" s="119">
        <v>0.55000000000000004</v>
      </c>
      <c r="L12" s="119">
        <v>0.60000000000000009</v>
      </c>
      <c r="M12" s="119">
        <v>0.65000000000000013</v>
      </c>
      <c r="N12" s="119">
        <v>0.70000000000000018</v>
      </c>
      <c r="O12" s="119">
        <v>0.75000000000000022</v>
      </c>
      <c r="P12" s="119">
        <v>0.80000000000000027</v>
      </c>
      <c r="Q12" s="119">
        <v>0.85</v>
      </c>
      <c r="R12" s="652" t="s">
        <v>57</v>
      </c>
      <c r="S12" s="652"/>
      <c r="T12" s="652"/>
      <c r="U12" s="652"/>
      <c r="V12" s="652"/>
      <c r="W12" s="652"/>
      <c r="X12" s="653"/>
    </row>
    <row r="13" spans="2:24" x14ac:dyDescent="0.25">
      <c r="B13" s="104">
        <f>'DSCR Supreme Pricer'!A15-0.001</f>
        <v>7.1239999999999997</v>
      </c>
      <c r="C13" s="105">
        <f>'DSCR Supreme Pricer'!H15</f>
        <v>101.8133</v>
      </c>
      <c r="D13" s="105">
        <f>'DSCR Supreme Pricer'!I15</f>
        <v>101.5633</v>
      </c>
      <c r="E13" s="113"/>
      <c r="F13" s="719" t="s">
        <v>130</v>
      </c>
      <c r="G13" s="720"/>
      <c r="H13" s="720"/>
      <c r="I13" s="720"/>
      <c r="J13" s="720"/>
      <c r="K13" s="720"/>
      <c r="L13" s="720"/>
      <c r="M13" s="720"/>
      <c r="N13" s="720"/>
      <c r="O13" s="720"/>
      <c r="P13" s="720"/>
      <c r="Q13" s="720"/>
      <c r="R13" s="712" t="s">
        <v>131</v>
      </c>
      <c r="S13" s="712"/>
      <c r="T13" s="712"/>
      <c r="U13" s="712"/>
      <c r="V13" s="712"/>
      <c r="W13" s="712"/>
      <c r="X13" s="713"/>
    </row>
    <row r="14" spans="2:24" ht="15.75" x14ac:dyDescent="0.25">
      <c r="B14" s="104">
        <f>'DSCR Supreme Pricer'!A16-0.001</f>
        <v>7.2489999999999997</v>
      </c>
      <c r="C14" s="105">
        <f>'DSCR Supreme Pricer'!H16</f>
        <v>102.3133</v>
      </c>
      <c r="D14" s="105">
        <f>'DSCR Supreme Pricer'!I16</f>
        <v>102.0633</v>
      </c>
      <c r="E14" s="113"/>
      <c r="F14" s="721" t="s">
        <v>132</v>
      </c>
      <c r="G14" s="722"/>
      <c r="H14" s="120" t="s">
        <v>133</v>
      </c>
      <c r="I14" s="121"/>
      <c r="J14" s="122">
        <v>-0.125</v>
      </c>
      <c r="K14" s="122">
        <v>-0.125</v>
      </c>
      <c r="L14" s="122">
        <v>-0.125</v>
      </c>
      <c r="M14" s="122">
        <v>-0.125</v>
      </c>
      <c r="N14" s="122">
        <v>-0.25</v>
      </c>
      <c r="O14" s="122">
        <v>-0.25</v>
      </c>
      <c r="P14" s="122">
        <v>-0.25</v>
      </c>
      <c r="Q14" s="123" t="s">
        <v>18</v>
      </c>
      <c r="R14" s="712" t="s">
        <v>134</v>
      </c>
      <c r="S14" s="712"/>
      <c r="T14" s="712"/>
      <c r="U14" s="712"/>
      <c r="V14" s="712"/>
      <c r="W14" s="712"/>
      <c r="X14" s="713"/>
    </row>
    <row r="15" spans="2:24" ht="15.6" customHeight="1" x14ac:dyDescent="0.25">
      <c r="B15" s="104">
        <f>'DSCR Supreme Pricer'!A17-0.001</f>
        <v>7.3739999999999997</v>
      </c>
      <c r="C15" s="105">
        <f>'DSCR Supreme Pricer'!H17</f>
        <v>102.8133</v>
      </c>
      <c r="D15" s="105">
        <f>'DSCR Supreme Pricer'!I17</f>
        <v>102.5633</v>
      </c>
      <c r="E15" s="113"/>
      <c r="F15" s="723"/>
      <c r="G15" s="724"/>
      <c r="H15" s="120" t="s">
        <v>135</v>
      </c>
      <c r="I15" s="121"/>
      <c r="J15" s="124">
        <v>0.125</v>
      </c>
      <c r="K15" s="124">
        <v>0.125</v>
      </c>
      <c r="L15" s="124">
        <v>0.125</v>
      </c>
      <c r="M15" s="124">
        <v>0.125</v>
      </c>
      <c r="N15" s="124">
        <v>0.25</v>
      </c>
      <c r="O15" s="124">
        <v>0.25</v>
      </c>
      <c r="P15" s="124">
        <v>0.25</v>
      </c>
      <c r="Q15" s="123" t="s">
        <v>18</v>
      </c>
      <c r="R15" s="652" t="s">
        <v>69</v>
      </c>
      <c r="S15" s="652"/>
      <c r="T15" s="652"/>
      <c r="U15" s="652"/>
      <c r="V15" s="652"/>
      <c r="W15" s="652"/>
      <c r="X15" s="653"/>
    </row>
    <row r="16" spans="2:24" ht="15" customHeight="1" x14ac:dyDescent="0.25">
      <c r="B16" s="104">
        <f>'DSCR Supreme Pricer'!A18-0.001</f>
        <v>7.4989999999999997</v>
      </c>
      <c r="C16" s="105">
        <f>'DSCR Supreme Pricer'!H18</f>
        <v>103.1883</v>
      </c>
      <c r="D16" s="105">
        <f>'DSCR Supreme Pricer'!I18</f>
        <v>102.9383</v>
      </c>
      <c r="E16" s="113"/>
      <c r="F16" s="711" t="s">
        <v>136</v>
      </c>
      <c r="G16" s="711"/>
      <c r="H16" s="120" t="s">
        <v>137</v>
      </c>
      <c r="I16" s="121"/>
      <c r="J16" s="125">
        <v>-0.375</v>
      </c>
      <c r="K16" s="125">
        <v>-0.375</v>
      </c>
      <c r="L16" s="125">
        <v>-0.375</v>
      </c>
      <c r="M16" s="125">
        <v>-0.625</v>
      </c>
      <c r="N16" s="125">
        <v>-0.625</v>
      </c>
      <c r="O16" s="125">
        <v>-1.25</v>
      </c>
      <c r="P16" s="123" t="s">
        <v>18</v>
      </c>
      <c r="Q16" s="123" t="s">
        <v>18</v>
      </c>
      <c r="R16" s="712" t="s">
        <v>72</v>
      </c>
      <c r="S16" s="712"/>
      <c r="T16" s="712"/>
      <c r="U16" s="712"/>
      <c r="V16" s="712"/>
      <c r="W16" s="712"/>
      <c r="X16" s="713"/>
    </row>
    <row r="17" spans="2:24" ht="15.75" x14ac:dyDescent="0.25">
      <c r="B17" s="104">
        <f>'DSCR Supreme Pricer'!A19-0.001</f>
        <v>7.6239999999999997</v>
      </c>
      <c r="C17" s="105">
        <f>'DSCR Supreme Pricer'!H19</f>
        <v>103.5633</v>
      </c>
      <c r="D17" s="105">
        <f>'DSCR Supreme Pricer'!I19</f>
        <v>103.3133</v>
      </c>
      <c r="E17" s="113"/>
      <c r="F17" s="682" t="s">
        <v>138</v>
      </c>
      <c r="G17" s="683"/>
      <c r="H17" s="120" t="s">
        <v>139</v>
      </c>
      <c r="I17" s="121"/>
      <c r="J17" s="126">
        <v>-0.25</v>
      </c>
      <c r="K17" s="126">
        <v>-0.25</v>
      </c>
      <c r="L17" s="126">
        <v>-0.25</v>
      </c>
      <c r="M17" s="126">
        <v>-0.25</v>
      </c>
      <c r="N17" s="126">
        <v>-0.25</v>
      </c>
      <c r="O17" s="127">
        <v>-0.5</v>
      </c>
      <c r="P17" s="128">
        <v>-0.75</v>
      </c>
      <c r="Q17" s="129" t="s">
        <v>18</v>
      </c>
      <c r="R17" s="652" t="s">
        <v>75</v>
      </c>
      <c r="S17" s="652"/>
      <c r="T17" s="652"/>
      <c r="U17" s="652"/>
      <c r="V17" s="652"/>
      <c r="W17" s="652"/>
      <c r="X17" s="653"/>
    </row>
    <row r="18" spans="2:24" ht="15" customHeight="1" x14ac:dyDescent="0.25">
      <c r="B18" s="104">
        <f>'DSCR Supreme Pricer'!A20-0.001</f>
        <v>7.7489999999999997</v>
      </c>
      <c r="C18" s="105">
        <f>'DSCR Supreme Pricer'!H20</f>
        <v>103.9383</v>
      </c>
      <c r="D18" s="105">
        <f>'DSCR Supreme Pricer'!I20</f>
        <v>103.6883</v>
      </c>
      <c r="E18" s="113"/>
      <c r="F18" s="686"/>
      <c r="G18" s="687"/>
      <c r="H18" s="120" t="s">
        <v>140</v>
      </c>
      <c r="I18" s="121"/>
      <c r="J18" s="126">
        <v>-0.375</v>
      </c>
      <c r="K18" s="126">
        <v>-0.375</v>
      </c>
      <c r="L18" s="126">
        <v>-0.375</v>
      </c>
      <c r="M18" s="126">
        <v>-0.375</v>
      </c>
      <c r="N18" s="126">
        <v>-0.375</v>
      </c>
      <c r="O18" s="127">
        <v>-0.625</v>
      </c>
      <c r="P18" s="128">
        <v>-0.875</v>
      </c>
      <c r="Q18" s="129" t="s">
        <v>18</v>
      </c>
      <c r="R18" s="712" t="s">
        <v>141</v>
      </c>
      <c r="S18" s="712"/>
      <c r="T18" s="712"/>
      <c r="U18" s="712"/>
      <c r="V18" s="712"/>
      <c r="W18" s="712"/>
      <c r="X18" s="713"/>
    </row>
    <row r="19" spans="2:24" ht="15" customHeight="1" x14ac:dyDescent="0.25">
      <c r="B19" s="104">
        <f>'DSCR Supreme Pricer'!A21-0.001</f>
        <v>7.8739999999999997</v>
      </c>
      <c r="C19" s="105">
        <f>'DSCR Supreme Pricer'!H21</f>
        <v>104.2508</v>
      </c>
      <c r="D19" s="105">
        <f>'DSCR Supreme Pricer'!I21</f>
        <v>104.0008</v>
      </c>
      <c r="E19" s="113"/>
      <c r="F19" s="714" t="s">
        <v>142</v>
      </c>
      <c r="G19" s="715"/>
      <c r="H19" s="715"/>
      <c r="I19" s="715"/>
      <c r="J19" s="715"/>
      <c r="K19" s="715"/>
      <c r="L19" s="715"/>
      <c r="M19" s="715"/>
      <c r="N19" s="715"/>
      <c r="O19" s="715"/>
      <c r="P19" s="715"/>
      <c r="Q19" s="716"/>
      <c r="R19" s="696" t="s">
        <v>143</v>
      </c>
      <c r="S19" s="696"/>
      <c r="T19" s="696"/>
      <c r="U19" s="696"/>
      <c r="V19" s="696"/>
      <c r="W19" s="696"/>
      <c r="X19" s="697"/>
    </row>
    <row r="20" spans="2:24" ht="15" customHeight="1" x14ac:dyDescent="0.25">
      <c r="B20" s="104">
        <f>'DSCR Supreme Pricer'!A22-0.001</f>
        <v>7.9989999999999997</v>
      </c>
      <c r="C20" s="105">
        <f>'DSCR Supreme Pricer'!H22</f>
        <v>104.5633</v>
      </c>
      <c r="D20" s="105">
        <f>'DSCR Supreme Pricer'!I22</f>
        <v>104.3133</v>
      </c>
      <c r="E20" s="113"/>
      <c r="F20" s="690" t="s">
        <v>144</v>
      </c>
      <c r="G20" s="691"/>
      <c r="H20" s="694" t="s">
        <v>145</v>
      </c>
      <c r="I20" s="695"/>
      <c r="J20" s="110">
        <v>-0.375</v>
      </c>
      <c r="K20" s="110">
        <v>-0.375</v>
      </c>
      <c r="L20" s="110">
        <v>-0.375</v>
      </c>
      <c r="M20" s="110">
        <v>-0.375</v>
      </c>
      <c r="N20" s="110">
        <v>-0.375</v>
      </c>
      <c r="O20" s="114">
        <v>-0.5</v>
      </c>
      <c r="P20" s="130">
        <v>-0.875</v>
      </c>
      <c r="Q20" s="118" t="s">
        <v>18</v>
      </c>
      <c r="R20" s="696" t="s">
        <v>84</v>
      </c>
      <c r="S20" s="696"/>
      <c r="T20" s="696"/>
      <c r="U20" s="696"/>
      <c r="V20" s="696"/>
      <c r="W20" s="696"/>
      <c r="X20" s="697"/>
    </row>
    <row r="21" spans="2:24" ht="15" customHeight="1" x14ac:dyDescent="0.25">
      <c r="B21" s="104">
        <f>'DSCR Supreme Pricer'!A23-0.001</f>
        <v>8.1240000000000006</v>
      </c>
      <c r="C21" s="105">
        <f>'DSCR Supreme Pricer'!H23</f>
        <v>104.8446</v>
      </c>
      <c r="D21" s="105">
        <f>'DSCR Supreme Pricer'!I23</f>
        <v>104.5946</v>
      </c>
      <c r="E21" s="113"/>
      <c r="F21" s="690"/>
      <c r="G21" s="691"/>
      <c r="H21" s="131" t="s">
        <v>146</v>
      </c>
      <c r="I21" s="132"/>
      <c r="J21" s="114">
        <v>-0.125</v>
      </c>
      <c r="K21" s="114">
        <v>-0.125</v>
      </c>
      <c r="L21" s="114">
        <v>-0.125</v>
      </c>
      <c r="M21" s="114">
        <v>-0.125</v>
      </c>
      <c r="N21" s="114">
        <v>-0.125</v>
      </c>
      <c r="O21" s="114">
        <v>-0.25</v>
      </c>
      <c r="P21" s="130">
        <v>-0.625</v>
      </c>
      <c r="Q21" s="118" t="s">
        <v>18</v>
      </c>
      <c r="R21" s="698" t="s">
        <v>147</v>
      </c>
      <c r="S21" s="698"/>
      <c r="T21" s="698"/>
      <c r="U21" s="698"/>
      <c r="V21" s="698"/>
      <c r="W21" s="698"/>
      <c r="X21" s="699"/>
    </row>
    <row r="22" spans="2:24" ht="15" customHeight="1" x14ac:dyDescent="0.25">
      <c r="B22" s="104">
        <f>'DSCR Supreme Pricer'!A24-0.001</f>
        <v>8.2490000000000006</v>
      </c>
      <c r="C22" s="105">
        <f>'DSCR Supreme Pricer'!H24</f>
        <v>105.1258</v>
      </c>
      <c r="D22" s="105">
        <f>'DSCR Supreme Pricer'!I24</f>
        <v>104.8758</v>
      </c>
      <c r="E22" s="113"/>
      <c r="F22" s="690"/>
      <c r="G22" s="691"/>
      <c r="H22" s="131" t="s">
        <v>148</v>
      </c>
      <c r="I22" s="132"/>
      <c r="J22" s="130">
        <v>0</v>
      </c>
      <c r="K22" s="130">
        <v>0</v>
      </c>
      <c r="L22" s="130">
        <v>0</v>
      </c>
      <c r="M22" s="130">
        <v>0</v>
      </c>
      <c r="N22" s="130">
        <v>0</v>
      </c>
      <c r="O22" s="130">
        <v>0</v>
      </c>
      <c r="P22" s="130">
        <v>-0.375</v>
      </c>
      <c r="Q22" s="118" t="s">
        <v>18</v>
      </c>
      <c r="R22" s="700" t="s">
        <v>26</v>
      </c>
      <c r="S22" s="701"/>
      <c r="T22" s="702">
        <v>6.25E-2</v>
      </c>
      <c r="U22" s="703"/>
      <c r="V22" s="703"/>
      <c r="W22" s="703"/>
      <c r="X22" s="704"/>
    </row>
    <row r="23" spans="2:24" ht="15" customHeight="1" x14ac:dyDescent="0.25">
      <c r="B23" s="104">
        <f>'DSCR Supreme Pricer'!A25-0.001</f>
        <v>8.3740000000000006</v>
      </c>
      <c r="C23" s="105">
        <f>'DSCR Supreme Pricer'!H25</f>
        <v>105.3758</v>
      </c>
      <c r="D23" s="105">
        <f>'DSCR Supreme Pricer'!I25</f>
        <v>105.1258</v>
      </c>
      <c r="E23" s="113"/>
      <c r="F23" s="690"/>
      <c r="G23" s="691"/>
      <c r="H23" s="131" t="s">
        <v>149</v>
      </c>
      <c r="I23" s="132"/>
      <c r="J23" s="114">
        <v>-0.25</v>
      </c>
      <c r="K23" s="114">
        <v>-0.25</v>
      </c>
      <c r="L23" s="114">
        <v>-0.25</v>
      </c>
      <c r="M23" s="110">
        <v>-0.375</v>
      </c>
      <c r="N23" s="110">
        <v>-0.375</v>
      </c>
      <c r="O23" s="114">
        <v>-0.5</v>
      </c>
      <c r="P23" s="133" t="s">
        <v>18</v>
      </c>
      <c r="Q23" s="134" t="s">
        <v>18</v>
      </c>
      <c r="R23" s="700" t="s">
        <v>28</v>
      </c>
      <c r="S23" s="701"/>
      <c r="T23" s="705">
        <v>0</v>
      </c>
      <c r="U23" s="706"/>
      <c r="V23" s="706"/>
      <c r="W23" s="706"/>
      <c r="X23" s="707"/>
    </row>
    <row r="24" spans="2:24" ht="15" customHeight="1" x14ac:dyDescent="0.25">
      <c r="B24" s="104">
        <f>'DSCR Supreme Pricer'!A26-0.001</f>
        <v>8.4990000000000006</v>
      </c>
      <c r="C24" s="105">
        <f>'DSCR Supreme Pricer'!H26</f>
        <v>105.6258</v>
      </c>
      <c r="D24" s="105">
        <f>'DSCR Supreme Pricer'!I26</f>
        <v>105.3758</v>
      </c>
      <c r="E24" s="113"/>
      <c r="F24" s="690"/>
      <c r="G24" s="691"/>
      <c r="H24" s="131" t="s">
        <v>150</v>
      </c>
      <c r="I24" s="132"/>
      <c r="J24" s="133" t="s">
        <v>18</v>
      </c>
      <c r="K24" s="133" t="s">
        <v>18</v>
      </c>
      <c r="L24" s="133" t="s">
        <v>18</v>
      </c>
      <c r="M24" s="133" t="s">
        <v>18</v>
      </c>
      <c r="N24" s="133" t="s">
        <v>18</v>
      </c>
      <c r="O24" s="133" t="s">
        <v>18</v>
      </c>
      <c r="P24" s="133" t="s">
        <v>18</v>
      </c>
      <c r="Q24" s="134" t="s">
        <v>18</v>
      </c>
      <c r="R24" s="700" t="s">
        <v>30</v>
      </c>
      <c r="S24" s="701"/>
      <c r="T24" s="708">
        <v>-0.125</v>
      </c>
      <c r="U24" s="709"/>
      <c r="V24" s="709"/>
      <c r="W24" s="709"/>
      <c r="X24" s="710"/>
    </row>
    <row r="25" spans="2:24" ht="15" customHeight="1" x14ac:dyDescent="0.25">
      <c r="B25" s="104">
        <f>'DSCR Supreme Pricer'!A27-0.001</f>
        <v>8.6240000000000006</v>
      </c>
      <c r="C25" s="105">
        <f>'DSCR Supreme Pricer'!H27</f>
        <v>105.8758</v>
      </c>
      <c r="D25" s="105">
        <f>'DSCR Supreme Pricer'!I27</f>
        <v>105.6258</v>
      </c>
      <c r="E25" s="113"/>
      <c r="F25" s="690"/>
      <c r="G25" s="691"/>
      <c r="H25" s="131" t="s">
        <v>151</v>
      </c>
      <c r="I25" s="132"/>
      <c r="J25" s="133" t="s">
        <v>18</v>
      </c>
      <c r="K25" s="133" t="s">
        <v>18</v>
      </c>
      <c r="L25" s="133" t="s">
        <v>18</v>
      </c>
      <c r="M25" s="133" t="s">
        <v>18</v>
      </c>
      <c r="N25" s="133" t="s">
        <v>18</v>
      </c>
      <c r="O25" s="133" t="s">
        <v>18</v>
      </c>
      <c r="P25" s="133" t="s">
        <v>18</v>
      </c>
      <c r="Q25" s="134" t="s">
        <v>18</v>
      </c>
      <c r="R25" s="677" t="s">
        <v>152</v>
      </c>
      <c r="S25" s="677"/>
      <c r="T25" s="678" t="s">
        <v>153</v>
      </c>
      <c r="U25" s="678"/>
      <c r="V25" s="678"/>
      <c r="W25" s="678"/>
      <c r="X25" s="679"/>
    </row>
    <row r="26" spans="2:24" x14ac:dyDescent="0.25">
      <c r="B26" s="104">
        <f>'DSCR Supreme Pricer'!A28-0.001</f>
        <v>8.7490000000000006</v>
      </c>
      <c r="C26" s="105">
        <f>'DSCR Supreme Pricer'!H28</f>
        <v>106.1258</v>
      </c>
      <c r="D26" s="105">
        <f>'DSCR Supreme Pricer'!I28</f>
        <v>105.8758</v>
      </c>
      <c r="E26" s="113"/>
      <c r="F26" s="692"/>
      <c r="G26" s="693"/>
      <c r="H26" s="135" t="s">
        <v>154</v>
      </c>
      <c r="I26" s="136"/>
      <c r="J26" s="133" t="s">
        <v>18</v>
      </c>
      <c r="K26" s="133" t="s">
        <v>18</v>
      </c>
      <c r="L26" s="133" t="s">
        <v>18</v>
      </c>
      <c r="M26" s="133" t="s">
        <v>18</v>
      </c>
      <c r="N26" s="133" t="s">
        <v>18</v>
      </c>
      <c r="O26" s="133" t="s">
        <v>18</v>
      </c>
      <c r="P26" s="137" t="s">
        <v>18</v>
      </c>
      <c r="Q26" s="134" t="s">
        <v>18</v>
      </c>
      <c r="R26" s="672" t="s">
        <v>155</v>
      </c>
      <c r="S26" s="672"/>
      <c r="T26" s="680">
        <v>-0.25</v>
      </c>
      <c r="U26" s="680"/>
      <c r="V26" s="680"/>
      <c r="W26" s="680"/>
      <c r="X26" s="681"/>
    </row>
    <row r="27" spans="2:24" x14ac:dyDescent="0.25">
      <c r="B27" s="104">
        <f>'DSCR Supreme Pricer'!A29-0.001</f>
        <v>8.8740000000000006</v>
      </c>
      <c r="C27" s="105">
        <f>'DSCR Supreme Pricer'!H29</f>
        <v>106.3758</v>
      </c>
      <c r="D27" s="105">
        <f>'DSCR Supreme Pricer'!I29</f>
        <v>106.1258</v>
      </c>
      <c r="E27" s="113"/>
      <c r="F27" s="682" t="s">
        <v>156</v>
      </c>
      <c r="G27" s="683"/>
      <c r="H27" s="638" t="s">
        <v>157</v>
      </c>
      <c r="I27" s="638"/>
      <c r="J27" s="114">
        <v>-0.25</v>
      </c>
      <c r="K27" s="114">
        <v>-0.25</v>
      </c>
      <c r="L27" s="114">
        <v>-0.375</v>
      </c>
      <c r="M27" s="114">
        <v>-0.5</v>
      </c>
      <c r="N27" s="114">
        <v>-0.625</v>
      </c>
      <c r="O27" s="114">
        <v>-0.75</v>
      </c>
      <c r="P27" s="137" t="s">
        <v>18</v>
      </c>
      <c r="Q27" s="134" t="s">
        <v>18</v>
      </c>
      <c r="R27" s="672" t="s">
        <v>26</v>
      </c>
      <c r="S27" s="672"/>
      <c r="T27" s="688">
        <v>-0.375</v>
      </c>
      <c r="U27" s="688"/>
      <c r="V27" s="688"/>
      <c r="W27" s="688"/>
      <c r="X27" s="689"/>
    </row>
    <row r="28" spans="2:24" x14ac:dyDescent="0.25">
      <c r="B28" s="104">
        <f>'DSCR Supreme Pricer'!A30-0.001</f>
        <v>8.9990000000000006</v>
      </c>
      <c r="C28" s="105">
        <f>'DSCR Supreme Pricer'!H30</f>
        <v>106.6258</v>
      </c>
      <c r="D28" s="105">
        <f>'DSCR Supreme Pricer'!I30</f>
        <v>106.3758</v>
      </c>
      <c r="E28" s="113"/>
      <c r="F28" s="684"/>
      <c r="G28" s="685"/>
      <c r="H28" s="638" t="s">
        <v>158</v>
      </c>
      <c r="I28" s="638"/>
      <c r="J28" s="114">
        <v>-0.25</v>
      </c>
      <c r="K28" s="114">
        <v>-0.25</v>
      </c>
      <c r="L28" s="114">
        <v>-0.375</v>
      </c>
      <c r="M28" s="114">
        <v>-0.5</v>
      </c>
      <c r="N28" s="114">
        <v>-0.625</v>
      </c>
      <c r="O28" s="114">
        <v>-0.75</v>
      </c>
      <c r="P28" s="137" t="s">
        <v>18</v>
      </c>
      <c r="Q28" s="134" t="s">
        <v>18</v>
      </c>
      <c r="R28" s="672" t="s">
        <v>34</v>
      </c>
      <c r="S28" s="672"/>
      <c r="T28" s="674">
        <v>-0.25</v>
      </c>
      <c r="U28" s="674"/>
      <c r="V28" s="674"/>
      <c r="W28" s="674"/>
      <c r="X28" s="675"/>
    </row>
    <row r="29" spans="2:24" x14ac:dyDescent="0.25">
      <c r="B29" s="104">
        <f>'DSCR Supreme Pricer'!A31-0.001</f>
        <v>9.1240000000000006</v>
      </c>
      <c r="C29" s="105">
        <f>'DSCR Supreme Pricer'!H31</f>
        <v>106.8758</v>
      </c>
      <c r="D29" s="105">
        <f>'DSCR Supreme Pricer'!I31</f>
        <v>106.6258</v>
      </c>
      <c r="E29" s="113"/>
      <c r="F29" s="684"/>
      <c r="G29" s="685"/>
      <c r="H29" s="638" t="s">
        <v>159</v>
      </c>
      <c r="I29" s="638"/>
      <c r="J29" s="130">
        <v>0.125</v>
      </c>
      <c r="K29" s="130">
        <v>0.125</v>
      </c>
      <c r="L29" s="130">
        <v>0.125</v>
      </c>
      <c r="M29" s="130">
        <v>0.125</v>
      </c>
      <c r="N29" s="130">
        <v>0.125</v>
      </c>
      <c r="O29" s="130">
        <v>0.125</v>
      </c>
      <c r="P29" s="130">
        <v>0.125</v>
      </c>
      <c r="Q29" s="118" t="s">
        <v>18</v>
      </c>
      <c r="R29" s="672" t="s">
        <v>160</v>
      </c>
      <c r="S29" s="672"/>
      <c r="T29" s="674" t="s">
        <v>30</v>
      </c>
      <c r="U29" s="674"/>
      <c r="V29" s="674"/>
      <c r="W29" s="674"/>
      <c r="X29" s="675"/>
    </row>
    <row r="30" spans="2:24" x14ac:dyDescent="0.25">
      <c r="B30" s="104">
        <f>'DSCR Supreme Pricer'!A32-0.001</f>
        <v>9.2490000000000006</v>
      </c>
      <c r="C30" s="105">
        <f>'DSCR Supreme Pricer'!H32</f>
        <v>107.1258</v>
      </c>
      <c r="D30" s="105">
        <f>'DSCR Supreme Pricer'!I32</f>
        <v>106.8758</v>
      </c>
      <c r="E30" s="113"/>
      <c r="F30" s="684"/>
      <c r="G30" s="685"/>
      <c r="H30" s="638" t="s">
        <v>161</v>
      </c>
      <c r="I30" s="638"/>
      <c r="J30" s="110">
        <v>-0.125</v>
      </c>
      <c r="K30" s="110">
        <v>-0.125</v>
      </c>
      <c r="L30" s="110">
        <v>-0.25</v>
      </c>
      <c r="M30" s="110">
        <v>-0.25</v>
      </c>
      <c r="N30" s="110">
        <v>-0.375</v>
      </c>
      <c r="O30" s="110">
        <v>-0.5</v>
      </c>
      <c r="P30" s="139">
        <v>-0.75</v>
      </c>
      <c r="Q30" s="118" t="s">
        <v>18</v>
      </c>
      <c r="R30" s="676" t="s">
        <v>138</v>
      </c>
      <c r="S30" s="676"/>
      <c r="T30" s="140" t="s">
        <v>162</v>
      </c>
      <c r="U30" s="140" t="s">
        <v>163</v>
      </c>
      <c r="V30" s="140" t="s">
        <v>164</v>
      </c>
      <c r="W30" s="140" t="s">
        <v>165</v>
      </c>
      <c r="X30" s="141" t="s">
        <v>166</v>
      </c>
    </row>
    <row r="31" spans="2:24" x14ac:dyDescent="0.25">
      <c r="B31" s="104">
        <f>'DSCR Supreme Pricer'!A33-0.001</f>
        <v>9.3740000000000006</v>
      </c>
      <c r="C31" s="105">
        <f>'DSCR Supreme Pricer'!H33</f>
        <v>107.3758</v>
      </c>
      <c r="D31" s="105">
        <f>'DSCR Supreme Pricer'!I33</f>
        <v>107.1258</v>
      </c>
      <c r="E31" s="113"/>
      <c r="F31" s="684"/>
      <c r="G31" s="685"/>
      <c r="H31" s="638" t="s">
        <v>167</v>
      </c>
      <c r="I31" s="638"/>
      <c r="J31" s="139">
        <v>-0.25</v>
      </c>
      <c r="K31" s="139">
        <v>-0.25</v>
      </c>
      <c r="L31" s="139">
        <v>-0.25</v>
      </c>
      <c r="M31" s="139">
        <v>-0.25</v>
      </c>
      <c r="N31" s="139">
        <v>-0.25</v>
      </c>
      <c r="O31" s="139">
        <v>-0.25</v>
      </c>
      <c r="P31" s="139">
        <v>-0.25</v>
      </c>
      <c r="Q31" s="118" t="s">
        <v>18</v>
      </c>
      <c r="R31" s="673" t="s">
        <v>168</v>
      </c>
      <c r="S31" s="673"/>
      <c r="T31" s="142"/>
      <c r="U31" s="142">
        <v>360</v>
      </c>
      <c r="V31" s="142">
        <v>360</v>
      </c>
      <c r="W31" s="142"/>
      <c r="X31" s="143"/>
    </row>
    <row r="32" spans="2:24" x14ac:dyDescent="0.25">
      <c r="B32" s="104">
        <f>'DSCR Supreme Pricer'!A34-0.001</f>
        <v>9.4990000000000006</v>
      </c>
      <c r="C32" s="105">
        <f>'DSCR Supreme Pricer'!H34</f>
        <v>107.6258</v>
      </c>
      <c r="D32" s="105">
        <f>'DSCR Supreme Pricer'!I34</f>
        <v>107.3758</v>
      </c>
      <c r="E32" s="113"/>
      <c r="F32" s="684"/>
      <c r="G32" s="685"/>
      <c r="H32" s="638" t="s">
        <v>169</v>
      </c>
      <c r="I32" s="638"/>
      <c r="J32" s="139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18" t="s">
        <v>18</v>
      </c>
      <c r="R32" s="673" t="s">
        <v>170</v>
      </c>
      <c r="S32" s="673"/>
      <c r="T32" s="142">
        <v>120</v>
      </c>
      <c r="U32" s="142">
        <v>240</v>
      </c>
      <c r="V32" s="142">
        <v>360</v>
      </c>
      <c r="W32" s="142"/>
      <c r="X32" s="143"/>
    </row>
    <row r="33" spans="2:25" x14ac:dyDescent="0.25">
      <c r="B33" s="104">
        <f>'DSCR Supreme Pricer'!A35-0.001</f>
        <v>9.6240000000000006</v>
      </c>
      <c r="C33" s="105">
        <f>'DSCR Supreme Pricer'!H35</f>
        <v>107.8758</v>
      </c>
      <c r="D33" s="105">
        <f>'DSCR Supreme Pricer'!I35</f>
        <v>107.6258</v>
      </c>
      <c r="E33" s="113"/>
      <c r="F33" s="684"/>
      <c r="G33" s="685"/>
      <c r="H33" s="638" t="s">
        <v>59</v>
      </c>
      <c r="I33" s="638"/>
      <c r="J33" s="114">
        <v>-0.5</v>
      </c>
      <c r="K33" s="114">
        <v>-0.5</v>
      </c>
      <c r="L33" s="114">
        <v>-0.5</v>
      </c>
      <c r="M33" s="114">
        <v>-0.5</v>
      </c>
      <c r="N33" s="114">
        <v>-0.625</v>
      </c>
      <c r="O33" s="114">
        <v>-0.75</v>
      </c>
      <c r="P33" s="114">
        <v>-1.5</v>
      </c>
      <c r="Q33" s="118" t="s">
        <v>18</v>
      </c>
      <c r="R33" s="672" t="s">
        <v>5</v>
      </c>
      <c r="S33" s="672"/>
      <c r="T33" s="144"/>
      <c r="U33" s="145">
        <v>360</v>
      </c>
      <c r="V33" s="145">
        <v>360</v>
      </c>
      <c r="W33" s="146" t="s">
        <v>171</v>
      </c>
      <c r="X33" s="147">
        <v>6.5000000000000002E-2</v>
      </c>
    </row>
    <row r="34" spans="2:25" ht="14.45" customHeight="1" x14ac:dyDescent="0.25">
      <c r="B34" s="104">
        <f>'DSCR Supreme Pricer'!A36-0.001</f>
        <v>9.7490000000000006</v>
      </c>
      <c r="C34" s="105">
        <f>'DSCR Supreme Pricer'!H36</f>
        <v>108.1258</v>
      </c>
      <c r="D34" s="105">
        <f>'DSCR Supreme Pricer'!I36</f>
        <v>107.8758</v>
      </c>
      <c r="E34" s="113"/>
      <c r="F34" s="684"/>
      <c r="G34" s="685"/>
      <c r="H34" s="638" t="s">
        <v>62</v>
      </c>
      <c r="I34" s="638"/>
      <c r="J34" s="114">
        <v>-0.625</v>
      </c>
      <c r="K34" s="114">
        <v>-0.625</v>
      </c>
      <c r="L34" s="114">
        <v>-0.625</v>
      </c>
      <c r="M34" s="114">
        <v>-0.625</v>
      </c>
      <c r="N34" s="114">
        <v>-0.875</v>
      </c>
      <c r="O34" s="114">
        <v>-1</v>
      </c>
      <c r="P34" s="115">
        <v>-1.75</v>
      </c>
      <c r="Q34" s="118" t="s">
        <v>18</v>
      </c>
      <c r="R34" s="670" t="s">
        <v>104</v>
      </c>
      <c r="S34" s="670"/>
      <c r="T34" s="148"/>
      <c r="U34" s="148">
        <v>360</v>
      </c>
      <c r="V34" s="148">
        <v>360</v>
      </c>
      <c r="W34" s="149" t="s">
        <v>172</v>
      </c>
      <c r="X34" s="150">
        <v>6.5000000000000002E-2</v>
      </c>
    </row>
    <row r="35" spans="2:25" ht="15" customHeight="1" x14ac:dyDescent="0.25">
      <c r="B35" s="104">
        <f>'DSCR Supreme Pricer'!A37-0.001</f>
        <v>9.8740000000000006</v>
      </c>
      <c r="C35" s="105">
        <f>'DSCR Supreme Pricer'!H37</f>
        <v>108.3758</v>
      </c>
      <c r="D35" s="105">
        <f>'DSCR Supreme Pricer'!I37</f>
        <v>108.1258</v>
      </c>
      <c r="E35" s="113"/>
      <c r="F35" s="684"/>
      <c r="G35" s="685"/>
      <c r="H35" s="671" t="s">
        <v>173</v>
      </c>
      <c r="I35" s="671"/>
      <c r="J35" s="139">
        <v>-0.25</v>
      </c>
      <c r="K35" s="139">
        <v>-0.25</v>
      </c>
      <c r="L35" s="139">
        <v>-0.25</v>
      </c>
      <c r="M35" s="139">
        <v>-0.25</v>
      </c>
      <c r="N35" s="139">
        <v>-0.25</v>
      </c>
      <c r="O35" s="139">
        <v>-0.25</v>
      </c>
      <c r="P35" s="139">
        <v>-0.25</v>
      </c>
      <c r="Q35" s="118" t="s">
        <v>18</v>
      </c>
      <c r="R35" s="672" t="s">
        <v>174</v>
      </c>
      <c r="S35" s="672"/>
      <c r="T35" s="142">
        <v>120</v>
      </c>
      <c r="U35" s="142">
        <v>360</v>
      </c>
      <c r="V35" s="142">
        <v>480</v>
      </c>
      <c r="W35" s="144"/>
      <c r="X35" s="147"/>
    </row>
    <row r="36" spans="2:25" ht="15" customHeight="1" x14ac:dyDescent="0.25">
      <c r="B36" s="104">
        <f>'DSCR Supreme Pricer'!A38-0.001</f>
        <v>9.9990000000000006</v>
      </c>
      <c r="C36" s="105">
        <f>'DSCR Supreme Pricer'!H38</f>
        <v>108.6258</v>
      </c>
      <c r="D36" s="105">
        <f>'DSCR Supreme Pricer'!I38</f>
        <v>108.3758</v>
      </c>
      <c r="E36" s="113"/>
      <c r="F36" s="684"/>
      <c r="G36" s="685"/>
      <c r="H36" s="671"/>
      <c r="I36" s="671"/>
      <c r="J36" s="139"/>
      <c r="K36" s="139"/>
      <c r="L36" s="139"/>
      <c r="M36" s="139"/>
      <c r="N36" s="139"/>
      <c r="O36" s="139"/>
      <c r="P36" s="139"/>
      <c r="Q36" s="118"/>
      <c r="R36" s="652" t="s">
        <v>175</v>
      </c>
      <c r="S36" s="652"/>
      <c r="T36" s="652"/>
      <c r="U36" s="652"/>
      <c r="V36" s="652"/>
      <c r="W36" s="652"/>
      <c r="X36" s="653"/>
    </row>
    <row r="37" spans="2:25" ht="15" customHeight="1" x14ac:dyDescent="0.25">
      <c r="B37" s="104">
        <f>'DSCR Supreme Pricer'!A39-0.001</f>
        <v>10.124000000000001</v>
      </c>
      <c r="C37" s="105">
        <f>'DSCR Supreme Pricer'!H39</f>
        <v>108.8758</v>
      </c>
      <c r="D37" s="105">
        <f>'DSCR Supreme Pricer'!I39</f>
        <v>108.6258</v>
      </c>
      <c r="E37" s="113"/>
      <c r="F37" s="684"/>
      <c r="G37" s="685"/>
      <c r="H37" s="638"/>
      <c r="I37" s="638"/>
      <c r="J37" s="130"/>
      <c r="K37" s="130"/>
      <c r="L37" s="130"/>
      <c r="M37" s="130"/>
      <c r="N37" s="130"/>
      <c r="O37" s="151"/>
      <c r="P37" s="151"/>
      <c r="Q37" s="151"/>
      <c r="R37" s="667" t="s">
        <v>176</v>
      </c>
      <c r="S37" s="668"/>
      <c r="T37" s="668"/>
      <c r="U37" s="668"/>
      <c r="V37" s="668"/>
      <c r="W37" s="668"/>
      <c r="X37" s="669"/>
    </row>
    <row r="38" spans="2:25" ht="15" customHeight="1" x14ac:dyDescent="0.25">
      <c r="B38" s="104">
        <f>'DSCR Supreme Pricer'!A40-0.001</f>
        <v>10.249000000000001</v>
      </c>
      <c r="C38" s="105">
        <f>'DSCR Supreme Pricer'!H40</f>
        <v>109.1258</v>
      </c>
      <c r="D38" s="105">
        <f>'DSCR Supreme Pricer'!I40</f>
        <v>108.8758</v>
      </c>
      <c r="E38" s="113"/>
      <c r="F38" s="684"/>
      <c r="G38" s="685"/>
      <c r="H38" s="638"/>
      <c r="I38" s="638"/>
      <c r="J38" s="130"/>
      <c r="K38" s="130"/>
      <c r="L38" s="130"/>
      <c r="M38" s="130"/>
      <c r="N38" s="130"/>
      <c r="O38" s="151"/>
      <c r="P38" s="151"/>
      <c r="Q38" s="151"/>
      <c r="R38" s="152" t="s">
        <v>177</v>
      </c>
      <c r="S38" s="153"/>
      <c r="T38" s="153"/>
      <c r="U38" s="153"/>
      <c r="V38" s="153"/>
      <c r="W38" s="153"/>
      <c r="X38" s="154"/>
    </row>
    <row r="39" spans="2:25" ht="15" customHeight="1" x14ac:dyDescent="0.25">
      <c r="B39" s="104">
        <f>'DSCR Supreme Pricer'!A41-0.001</f>
        <v>10.374000000000001</v>
      </c>
      <c r="C39" s="105">
        <f>'DSCR Supreme Pricer'!H41</f>
        <v>109.3758</v>
      </c>
      <c r="D39" s="105">
        <f>'DSCR Supreme Pricer'!I41</f>
        <v>109.1258</v>
      </c>
      <c r="E39" s="113"/>
      <c r="F39" s="684"/>
      <c r="G39" s="685"/>
      <c r="H39" s="638"/>
      <c r="I39" s="638"/>
      <c r="J39" s="130"/>
      <c r="K39" s="130"/>
      <c r="L39" s="130"/>
      <c r="M39" s="130"/>
      <c r="N39" s="130"/>
      <c r="O39" s="151"/>
      <c r="P39" s="151"/>
      <c r="Q39" s="151"/>
      <c r="R39" s="155" t="s">
        <v>178</v>
      </c>
      <c r="S39" s="153"/>
      <c r="T39" s="153"/>
      <c r="U39" s="153"/>
      <c r="V39" s="156"/>
      <c r="W39" s="156"/>
      <c r="X39" s="157"/>
    </row>
    <row r="40" spans="2:25" ht="15" customHeight="1" x14ac:dyDescent="0.25">
      <c r="B40" s="104">
        <f>'DSCR Supreme Pricer'!A42-0.001</f>
        <v>10.499000000000001</v>
      </c>
      <c r="C40" s="105">
        <f>'DSCR Supreme Pricer'!H42</f>
        <v>109.6258</v>
      </c>
      <c r="D40" s="105">
        <f>'DSCR Supreme Pricer'!I42</f>
        <v>109.3758</v>
      </c>
      <c r="E40" s="113"/>
      <c r="F40" s="684"/>
      <c r="G40" s="685"/>
      <c r="H40" s="638"/>
      <c r="I40" s="638"/>
      <c r="J40" s="130"/>
      <c r="K40" s="130"/>
      <c r="L40" s="130"/>
      <c r="M40" s="130"/>
      <c r="N40" s="130"/>
      <c r="O40" s="151"/>
      <c r="P40" s="151"/>
      <c r="Q40" s="158"/>
      <c r="R40" s="155" t="s">
        <v>179</v>
      </c>
      <c r="S40" s="156"/>
      <c r="T40" s="156"/>
      <c r="U40" s="156"/>
      <c r="V40" s="153"/>
      <c r="W40" s="153"/>
      <c r="X40" s="154"/>
    </row>
    <row r="41" spans="2:25" ht="16.149999999999999" customHeight="1" x14ac:dyDescent="0.25">
      <c r="B41" s="104">
        <f>'DSCR Supreme Pricer'!A43-0.001</f>
        <v>10.624000000000001</v>
      </c>
      <c r="C41" s="105">
        <f>'DSCR Supreme Pricer'!H43</f>
        <v>109.8758</v>
      </c>
      <c r="D41" s="105">
        <f>'DSCR Supreme Pricer'!I43</f>
        <v>109.6258</v>
      </c>
      <c r="E41" s="113"/>
      <c r="F41" s="684"/>
      <c r="G41" s="685"/>
      <c r="H41" s="638"/>
      <c r="I41" s="638"/>
      <c r="J41" s="130"/>
      <c r="K41" s="130"/>
      <c r="L41" s="130"/>
      <c r="M41" s="130"/>
      <c r="N41" s="130"/>
      <c r="O41" s="151"/>
      <c r="P41" s="151"/>
      <c r="Q41" s="158"/>
      <c r="R41" s="159"/>
      <c r="S41" s="160"/>
      <c r="T41" s="161"/>
      <c r="U41" s="161"/>
      <c r="V41" s="161"/>
      <c r="W41" s="161"/>
      <c r="X41" s="162"/>
    </row>
    <row r="42" spans="2:25" ht="16.149999999999999" customHeight="1" x14ac:dyDescent="0.25">
      <c r="B42" s="104">
        <f>'DSCR Supreme Pricer'!A44-0.001</f>
        <v>10.749000000000001</v>
      </c>
      <c r="C42" s="105">
        <f>'DSCR Supreme Pricer'!H44</f>
        <v>110.1258</v>
      </c>
      <c r="D42" s="105">
        <f>'DSCR Supreme Pricer'!I44</f>
        <v>109.8758</v>
      </c>
      <c r="E42" s="113"/>
      <c r="F42" s="684"/>
      <c r="G42" s="685"/>
      <c r="H42" s="638"/>
      <c r="I42" s="638"/>
      <c r="J42" s="130"/>
      <c r="K42" s="130"/>
      <c r="L42" s="130"/>
      <c r="M42" s="130"/>
      <c r="N42" s="130"/>
      <c r="O42" s="151"/>
      <c r="P42" s="151"/>
      <c r="Q42" s="158"/>
      <c r="R42" s="652" t="s">
        <v>180</v>
      </c>
      <c r="S42" s="652"/>
      <c r="T42" s="652"/>
      <c r="U42" s="652"/>
      <c r="V42" s="652"/>
      <c r="W42" s="652"/>
      <c r="X42" s="653"/>
    </row>
    <row r="43" spans="2:25" ht="15.75" customHeight="1" x14ac:dyDescent="0.25">
      <c r="B43" s="104">
        <f>'DSCR Supreme Pricer'!A45-0.001</f>
        <v>10.874000000000001</v>
      </c>
      <c r="C43" s="105">
        <f>'DSCR Supreme Pricer'!H45</f>
        <v>110.3758</v>
      </c>
      <c r="D43" s="105">
        <f>'DSCR Supreme Pricer'!I45</f>
        <v>110.1258</v>
      </c>
      <c r="E43" s="113"/>
      <c r="F43" s="684"/>
      <c r="G43" s="685"/>
      <c r="H43" s="638"/>
      <c r="I43" s="638"/>
      <c r="J43" s="130"/>
      <c r="K43" s="130"/>
      <c r="L43" s="130"/>
      <c r="M43" s="130"/>
      <c r="N43" s="130"/>
      <c r="O43" s="151"/>
      <c r="P43" s="151"/>
      <c r="Q43" s="158"/>
      <c r="R43" s="658" t="s">
        <v>181</v>
      </c>
      <c r="S43" s="659"/>
      <c r="T43" s="659"/>
      <c r="U43" s="659"/>
      <c r="V43" s="659"/>
      <c r="W43" s="659"/>
      <c r="X43" s="660"/>
    </row>
    <row r="44" spans="2:25" ht="16.5" customHeight="1" x14ac:dyDescent="0.25">
      <c r="B44" s="661" t="s">
        <v>85</v>
      </c>
      <c r="C44" s="662"/>
      <c r="D44" s="663"/>
      <c r="E44" s="113"/>
      <c r="F44" s="684"/>
      <c r="G44" s="685"/>
      <c r="H44" s="638"/>
      <c r="I44" s="638"/>
      <c r="J44" s="130"/>
      <c r="K44" s="130"/>
      <c r="L44" s="130"/>
      <c r="M44" s="130"/>
      <c r="N44" s="130"/>
      <c r="O44" s="151"/>
      <c r="P44" s="151"/>
      <c r="Q44" s="158"/>
      <c r="R44" s="664" t="s">
        <v>182</v>
      </c>
      <c r="S44" s="665"/>
      <c r="T44" s="665"/>
      <c r="U44" s="665"/>
      <c r="V44" s="665"/>
      <c r="W44" s="665"/>
      <c r="X44" s="666"/>
    </row>
    <row r="45" spans="2:25" ht="16.149999999999999" customHeight="1" x14ac:dyDescent="0.25">
      <c r="B45" s="48" t="s">
        <v>86</v>
      </c>
      <c r="C45" s="47" t="s">
        <v>87</v>
      </c>
      <c r="D45" s="48" t="s">
        <v>88</v>
      </c>
      <c r="E45" s="113"/>
      <c r="F45" s="684"/>
      <c r="G45" s="685"/>
      <c r="H45" s="638"/>
      <c r="I45" s="638"/>
      <c r="J45" s="130"/>
      <c r="K45" s="130"/>
      <c r="L45" s="130"/>
      <c r="M45" s="130"/>
      <c r="N45" s="130"/>
      <c r="O45" s="151"/>
      <c r="P45" s="151"/>
      <c r="Q45" s="158"/>
      <c r="R45" s="639" t="s">
        <v>183</v>
      </c>
      <c r="S45" s="640"/>
      <c r="T45" s="640"/>
      <c r="U45" s="640"/>
      <c r="V45" s="640"/>
      <c r="W45" s="640"/>
      <c r="X45" s="641"/>
    </row>
    <row r="46" spans="2:25" ht="15.75" thickBot="1" x14ac:dyDescent="0.3">
      <c r="B46" s="114" t="s">
        <v>89</v>
      </c>
      <c r="C46" s="50">
        <v>-1.5</v>
      </c>
      <c r="D46" s="39">
        <v>101.5</v>
      </c>
      <c r="E46" s="113"/>
      <c r="F46" s="686"/>
      <c r="G46" s="687"/>
      <c r="H46" s="638"/>
      <c r="I46" s="638"/>
      <c r="J46" s="130"/>
      <c r="K46" s="130"/>
      <c r="L46" s="130"/>
      <c r="M46" s="130"/>
      <c r="N46" s="139"/>
      <c r="O46" s="139"/>
      <c r="P46" s="139"/>
      <c r="Q46" s="158"/>
      <c r="R46" s="642" t="s">
        <v>184</v>
      </c>
      <c r="S46" s="643"/>
      <c r="T46" s="643"/>
      <c r="U46" s="643"/>
      <c r="V46" s="643"/>
      <c r="W46" s="643"/>
      <c r="X46" s="644"/>
    </row>
    <row r="47" spans="2:25" ht="16.5" customHeight="1" x14ac:dyDescent="0.25">
      <c r="B47" s="115" t="s">
        <v>90</v>
      </c>
      <c r="C47" s="163" t="s">
        <v>185</v>
      </c>
      <c r="D47" s="164" t="s">
        <v>185</v>
      </c>
      <c r="E47" s="113"/>
      <c r="F47" s="645" t="s">
        <v>186</v>
      </c>
      <c r="G47" s="646"/>
      <c r="H47" s="649" t="s">
        <v>93</v>
      </c>
      <c r="I47" s="650"/>
      <c r="J47" s="650"/>
      <c r="K47" s="650"/>
      <c r="L47" s="650"/>
      <c r="M47" s="651"/>
      <c r="N47" s="165"/>
      <c r="O47" s="166"/>
      <c r="P47" s="166"/>
      <c r="Q47" s="167"/>
      <c r="R47" s="652" t="s">
        <v>106</v>
      </c>
      <c r="S47" s="652"/>
      <c r="T47" s="652"/>
      <c r="U47" s="652"/>
      <c r="V47" s="652"/>
      <c r="W47" s="652"/>
      <c r="X47" s="653"/>
      <c r="Y47" s="168"/>
    </row>
    <row r="48" spans="2:25" ht="14.45" customHeight="1" x14ac:dyDescent="0.25">
      <c r="B48" s="169">
        <v>12</v>
      </c>
      <c r="C48" s="170">
        <v>-0.875</v>
      </c>
      <c r="D48" s="158">
        <v>102</v>
      </c>
      <c r="E48" s="113"/>
      <c r="F48" s="630"/>
      <c r="G48" s="631"/>
      <c r="H48" s="654" t="s">
        <v>94</v>
      </c>
      <c r="I48" s="655"/>
      <c r="J48" s="656" t="s">
        <v>95</v>
      </c>
      <c r="K48" s="655"/>
      <c r="L48" s="656" t="s">
        <v>96</v>
      </c>
      <c r="M48" s="657"/>
      <c r="N48" s="171"/>
      <c r="O48" s="172"/>
      <c r="P48" s="172"/>
      <c r="Q48" s="167"/>
      <c r="R48" s="620" t="s">
        <v>187</v>
      </c>
      <c r="S48" s="621"/>
      <c r="T48" s="621"/>
      <c r="U48" s="621"/>
      <c r="V48" s="621"/>
      <c r="W48" s="621"/>
      <c r="X48" s="622"/>
      <c r="Y48" s="173"/>
    </row>
    <row r="49" spans="2:25" ht="14.45" customHeight="1" x14ac:dyDescent="0.25">
      <c r="B49" s="169">
        <v>24</v>
      </c>
      <c r="C49" s="170">
        <v>-0.25</v>
      </c>
      <c r="D49" s="158">
        <v>102.75</v>
      </c>
      <c r="E49" s="113"/>
      <c r="F49" s="647"/>
      <c r="G49" s="648"/>
      <c r="H49" s="623">
        <v>-0.5</v>
      </c>
      <c r="I49" s="624"/>
      <c r="J49" s="625">
        <v>-0.375</v>
      </c>
      <c r="K49" s="626"/>
      <c r="L49" s="625">
        <v>-0.25</v>
      </c>
      <c r="M49" s="627"/>
      <c r="N49" s="174"/>
      <c r="O49" s="122"/>
      <c r="P49" s="122"/>
      <c r="Q49" s="167"/>
      <c r="R49" s="628" t="s">
        <v>188</v>
      </c>
      <c r="S49" s="458"/>
      <c r="T49" s="458"/>
      <c r="U49" s="458"/>
      <c r="V49" s="458"/>
      <c r="W49" s="458"/>
      <c r="X49" s="629"/>
      <c r="Y49" s="176"/>
    </row>
    <row r="50" spans="2:25" ht="14.45" customHeight="1" x14ac:dyDescent="0.25">
      <c r="B50" s="169">
        <v>36</v>
      </c>
      <c r="C50" s="170">
        <v>0.25</v>
      </c>
      <c r="D50" s="164">
        <v>103</v>
      </c>
      <c r="E50" s="113"/>
      <c r="F50" s="630" t="s">
        <v>97</v>
      </c>
      <c r="G50" s="631"/>
      <c r="H50" s="177" t="s">
        <v>5</v>
      </c>
      <c r="I50" s="178" t="s">
        <v>189</v>
      </c>
      <c r="J50" s="634" t="s">
        <v>101</v>
      </c>
      <c r="K50" s="635"/>
      <c r="L50" s="608" t="str">
        <f>"SOFR: "&amp;Control!$B$3</f>
        <v>SOFR: 4.35</v>
      </c>
      <c r="M50" s="609"/>
      <c r="N50" s="174"/>
      <c r="O50" s="122"/>
      <c r="P50" s="122"/>
      <c r="Q50" s="167"/>
      <c r="R50" s="610" t="s">
        <v>190</v>
      </c>
      <c r="S50" s="611"/>
      <c r="T50" s="611"/>
      <c r="U50" s="611"/>
      <c r="V50" s="611"/>
      <c r="W50" s="611"/>
      <c r="X50" s="612"/>
      <c r="Y50" s="176"/>
    </row>
    <row r="51" spans="2:25" ht="14.45" customHeight="1" thickBot="1" x14ac:dyDescent="0.3">
      <c r="B51" s="169">
        <v>48</v>
      </c>
      <c r="C51" s="170">
        <v>0.625</v>
      </c>
      <c r="D51" s="164">
        <v>103</v>
      </c>
      <c r="E51" s="113"/>
      <c r="F51" s="630"/>
      <c r="G51" s="631"/>
      <c r="H51" s="179" t="s">
        <v>104</v>
      </c>
      <c r="I51" s="180" t="s">
        <v>189</v>
      </c>
      <c r="J51" s="636" t="s">
        <v>105</v>
      </c>
      <c r="K51" s="637"/>
      <c r="L51" s="608" t="str">
        <f>"SOFR: "&amp;Control!$B$3</f>
        <v>SOFR: 4.35</v>
      </c>
      <c r="M51" s="609"/>
      <c r="N51" s="174"/>
      <c r="O51" s="122"/>
      <c r="P51" s="122"/>
      <c r="Q51" s="167"/>
      <c r="R51" s="610"/>
      <c r="S51" s="611"/>
      <c r="T51" s="611"/>
      <c r="U51" s="611"/>
      <c r="V51" s="611"/>
      <c r="W51" s="611"/>
      <c r="X51" s="612"/>
      <c r="Y51" s="181"/>
    </row>
    <row r="52" spans="2:25" ht="14.45" customHeight="1" thickBot="1" x14ac:dyDescent="0.3">
      <c r="B52" s="182">
        <v>60</v>
      </c>
      <c r="C52" s="183">
        <v>1</v>
      </c>
      <c r="D52" s="184">
        <v>103</v>
      </c>
      <c r="E52" s="185"/>
      <c r="F52" s="632"/>
      <c r="G52" s="633"/>
      <c r="H52" s="613"/>
      <c r="I52" s="614"/>
      <c r="J52" s="614"/>
      <c r="K52" s="614"/>
      <c r="L52" s="614"/>
      <c r="M52" s="614"/>
      <c r="N52" s="615"/>
      <c r="O52" s="615"/>
      <c r="P52" s="615"/>
      <c r="Q52" s="616"/>
      <c r="R52" s="617" t="s">
        <v>103</v>
      </c>
      <c r="S52" s="618"/>
      <c r="T52" s="618"/>
      <c r="U52" s="618"/>
      <c r="V52" s="618"/>
      <c r="W52" s="618"/>
      <c r="X52" s="619"/>
      <c r="Y52" s="181"/>
    </row>
    <row r="53" spans="2:25" x14ac:dyDescent="0.25">
      <c r="N53" s="186"/>
      <c r="O53" s="186"/>
      <c r="P53" s="186"/>
    </row>
    <row r="54" spans="2:25" x14ac:dyDescent="0.25">
      <c r="F54" s="68"/>
    </row>
  </sheetData>
  <mergeCells count="101">
    <mergeCell ref="F7:G11"/>
    <mergeCell ref="R7:X7"/>
    <mergeCell ref="R8:X8"/>
    <mergeCell ref="R9:X9"/>
    <mergeCell ref="R10:X10"/>
    <mergeCell ref="R11:X11"/>
    <mergeCell ref="B2:D3"/>
    <mergeCell ref="D4:F4"/>
    <mergeCell ref="B5:D5"/>
    <mergeCell ref="E5:Q5"/>
    <mergeCell ref="R5:X5"/>
    <mergeCell ref="F6:I6"/>
    <mergeCell ref="F16:G16"/>
    <mergeCell ref="R16:X16"/>
    <mergeCell ref="F17:G18"/>
    <mergeCell ref="R17:X17"/>
    <mergeCell ref="R18:X18"/>
    <mergeCell ref="F19:Q19"/>
    <mergeCell ref="R19:X19"/>
    <mergeCell ref="F12:I12"/>
    <mergeCell ref="R12:X12"/>
    <mergeCell ref="F13:Q13"/>
    <mergeCell ref="R13:X13"/>
    <mergeCell ref="F14:G15"/>
    <mergeCell ref="R14:X14"/>
    <mergeCell ref="R15:X15"/>
    <mergeCell ref="F20:G26"/>
    <mergeCell ref="H20:I20"/>
    <mergeCell ref="R20:X20"/>
    <mergeCell ref="R21:X21"/>
    <mergeCell ref="R22:S22"/>
    <mergeCell ref="T22:X22"/>
    <mergeCell ref="R23:S23"/>
    <mergeCell ref="T23:X23"/>
    <mergeCell ref="R24:S24"/>
    <mergeCell ref="T24:X24"/>
    <mergeCell ref="T28:X28"/>
    <mergeCell ref="H29:I29"/>
    <mergeCell ref="R29:S29"/>
    <mergeCell ref="T29:X29"/>
    <mergeCell ref="H30:I30"/>
    <mergeCell ref="R30:S30"/>
    <mergeCell ref="R25:S25"/>
    <mergeCell ref="T25:X25"/>
    <mergeCell ref="R26:S26"/>
    <mergeCell ref="T26:X26"/>
    <mergeCell ref="H27:I27"/>
    <mergeCell ref="R27:S27"/>
    <mergeCell ref="T27:X27"/>
    <mergeCell ref="H28:I28"/>
    <mergeCell ref="R28:S28"/>
    <mergeCell ref="H34:I34"/>
    <mergeCell ref="R34:S34"/>
    <mergeCell ref="H35:I35"/>
    <mergeCell ref="R35:S35"/>
    <mergeCell ref="H36:I36"/>
    <mergeCell ref="R36:X36"/>
    <mergeCell ref="H31:I31"/>
    <mergeCell ref="R31:S31"/>
    <mergeCell ref="H32:I32"/>
    <mergeCell ref="R32:S32"/>
    <mergeCell ref="H33:I33"/>
    <mergeCell ref="R33:S33"/>
    <mergeCell ref="H42:I42"/>
    <mergeCell ref="R42:X42"/>
    <mergeCell ref="H43:I43"/>
    <mergeCell ref="R43:X43"/>
    <mergeCell ref="B44:D44"/>
    <mergeCell ref="H44:I44"/>
    <mergeCell ref="R44:X44"/>
    <mergeCell ref="H37:I37"/>
    <mergeCell ref="R37:X37"/>
    <mergeCell ref="H38:I38"/>
    <mergeCell ref="H39:I39"/>
    <mergeCell ref="H40:I40"/>
    <mergeCell ref="H41:I41"/>
    <mergeCell ref="F27:G46"/>
    <mergeCell ref="F50:G52"/>
    <mergeCell ref="J50:K50"/>
    <mergeCell ref="L50:M50"/>
    <mergeCell ref="R50:X50"/>
    <mergeCell ref="J51:K51"/>
    <mergeCell ref="H45:I45"/>
    <mergeCell ref="R45:X45"/>
    <mergeCell ref="H46:I46"/>
    <mergeCell ref="R46:X46"/>
    <mergeCell ref="F47:G49"/>
    <mergeCell ref="H47:M47"/>
    <mergeCell ref="R47:X47"/>
    <mergeCell ref="H48:I48"/>
    <mergeCell ref="J48:K48"/>
    <mergeCell ref="L48:M48"/>
    <mergeCell ref="L51:M51"/>
    <mergeCell ref="R51:X51"/>
    <mergeCell ref="H52:Q52"/>
    <mergeCell ref="R52:X52"/>
    <mergeCell ref="R48:X48"/>
    <mergeCell ref="H49:I49"/>
    <mergeCell ref="J49:K49"/>
    <mergeCell ref="L49:M49"/>
    <mergeCell ref="R49:X49"/>
  </mergeCells>
  <conditionalFormatting sqref="B6:D43">
    <cfRule type="cellIs" dxfId="114" priority="37" operator="equal">
      <formula>"N/A"</formula>
    </cfRule>
  </conditionalFormatting>
  <conditionalFormatting sqref="C46:D52">
    <cfRule type="cellIs" dxfId="113" priority="1" operator="equal">
      <formula>"N/A"</formula>
    </cfRule>
  </conditionalFormatting>
  <conditionalFormatting sqref="E5">
    <cfRule type="cellIs" dxfId="112" priority="41" operator="equal">
      <formula>"N/A"</formula>
    </cfRule>
  </conditionalFormatting>
  <conditionalFormatting sqref="F6:F7">
    <cfRule type="cellIs" dxfId="111" priority="36" operator="equal">
      <formula>"N/A"</formula>
    </cfRule>
  </conditionalFormatting>
  <conditionalFormatting sqref="F12:F13">
    <cfRule type="cellIs" dxfId="110" priority="33" operator="equal">
      <formula>"N/A"</formula>
    </cfRule>
  </conditionalFormatting>
  <conditionalFormatting sqref="F16:F17 B44:B52">
    <cfRule type="cellIs" dxfId="109" priority="30" operator="equal">
      <formula>"N/A"</formula>
    </cfRule>
  </conditionalFormatting>
  <conditionalFormatting sqref="F19:F20 N46:P47">
    <cfRule type="cellIs" dxfId="108" priority="27" operator="equal">
      <formula>"N/A"</formula>
    </cfRule>
  </conditionalFormatting>
  <conditionalFormatting sqref="F27">
    <cfRule type="cellIs" dxfId="107" priority="26" operator="equal">
      <formula>"N/A"</formula>
    </cfRule>
  </conditionalFormatting>
  <conditionalFormatting sqref="H14:H18">
    <cfRule type="cellIs" dxfId="106" priority="5" operator="equal">
      <formula>"N/A"</formula>
    </cfRule>
  </conditionalFormatting>
  <conditionalFormatting sqref="H21:H46">
    <cfRule type="cellIs" dxfId="105" priority="20" operator="equal">
      <formula>"N/A"</formula>
    </cfRule>
  </conditionalFormatting>
  <conditionalFormatting sqref="H49:H52">
    <cfRule type="cellIs" dxfId="104" priority="32" operator="equal">
      <formula>"N/A"</formula>
    </cfRule>
  </conditionalFormatting>
  <conditionalFormatting sqref="H7:I11">
    <cfRule type="cellIs" dxfId="103" priority="38" operator="equal">
      <formula>"N/A"</formula>
    </cfRule>
  </conditionalFormatting>
  <conditionalFormatting sqref="H21:I24">
    <cfRule type="cellIs" dxfId="102" priority="21" operator="equal">
      <formula>"N/A"</formula>
    </cfRule>
  </conditionalFormatting>
  <conditionalFormatting sqref="H26:I26">
    <cfRule type="cellIs" dxfId="101" priority="23" operator="equal">
      <formula>"N/A"</formula>
    </cfRule>
  </conditionalFormatting>
  <conditionalFormatting sqref="I21:I26">
    <cfRule type="cellIs" dxfId="100" priority="22" operator="equal">
      <formula>"N/A"</formula>
    </cfRule>
  </conditionalFormatting>
  <conditionalFormatting sqref="J49">
    <cfRule type="cellIs" dxfId="99" priority="31" operator="equal">
      <formula>"N/A"</formula>
    </cfRule>
  </conditionalFormatting>
  <conditionalFormatting sqref="J46:M46">
    <cfRule type="cellIs" dxfId="98" priority="16" operator="equal">
      <formula>"N/A"</formula>
    </cfRule>
  </conditionalFormatting>
  <conditionalFormatting sqref="J17:O18">
    <cfRule type="cellIs" dxfId="97" priority="3" operator="equal">
      <formula>""</formula>
    </cfRule>
  </conditionalFormatting>
  <conditionalFormatting sqref="J20:O21">
    <cfRule type="cellIs" dxfId="96" priority="9" operator="equal">
      <formula>""</formula>
    </cfRule>
  </conditionalFormatting>
  <conditionalFormatting sqref="J23:O23">
    <cfRule type="cellIs" dxfId="95" priority="7" operator="equal">
      <formula>""</formula>
    </cfRule>
  </conditionalFormatting>
  <conditionalFormatting sqref="J24:O24">
    <cfRule type="cellIs" dxfId="94" priority="19" operator="equal">
      <formula>"N/A"</formula>
    </cfRule>
  </conditionalFormatting>
  <conditionalFormatting sqref="J27:O28">
    <cfRule type="cellIs" dxfId="93" priority="10" operator="equal">
      <formula>""</formula>
    </cfRule>
  </conditionalFormatting>
  <conditionalFormatting sqref="J29:O29">
    <cfRule type="cellIs" dxfId="92" priority="15" operator="equal">
      <formula>"N/A"</formula>
    </cfRule>
  </conditionalFormatting>
  <conditionalFormatting sqref="J30:O30">
    <cfRule type="cellIs" dxfId="91" priority="14" operator="equal">
      <formula>""</formula>
    </cfRule>
  </conditionalFormatting>
  <conditionalFormatting sqref="J14:P14">
    <cfRule type="cellIs" dxfId="90" priority="2" operator="equal">
      <formula>"N/A"</formula>
    </cfRule>
  </conditionalFormatting>
  <conditionalFormatting sqref="J15:P15">
    <cfRule type="cellIs" dxfId="89" priority="4" operator="equal">
      <formula>""</formula>
    </cfRule>
  </conditionalFormatting>
  <conditionalFormatting sqref="J22:P22 J24:P26">
    <cfRule type="cellIs" dxfId="88" priority="18" operator="equal">
      <formula>"N/A"</formula>
    </cfRule>
  </conditionalFormatting>
  <conditionalFormatting sqref="J31:P32">
    <cfRule type="cellIs" dxfId="87" priority="13" operator="equal">
      <formula>"N/A"</formula>
    </cfRule>
  </conditionalFormatting>
  <conditionalFormatting sqref="J33:P34">
    <cfRule type="cellIs" dxfId="86" priority="11" operator="equal">
      <formula>""</formula>
    </cfRule>
  </conditionalFormatting>
  <conditionalFormatting sqref="J35:P36">
    <cfRule type="cellIs" dxfId="85" priority="12" operator="equal">
      <formula>"N/A"</formula>
    </cfRule>
  </conditionalFormatting>
  <conditionalFormatting sqref="J6:Q6">
    <cfRule type="cellIs" dxfId="84" priority="39" operator="equal">
      <formula>"N/A"</formula>
    </cfRule>
  </conditionalFormatting>
  <conditionalFormatting sqref="J12:Q12">
    <cfRule type="cellIs" dxfId="83" priority="28" operator="equal">
      <formula>"N/A"</formula>
    </cfRule>
  </conditionalFormatting>
  <conditionalFormatting sqref="J37:Q38 Q39 J39:P45">
    <cfRule type="cellIs" dxfId="82" priority="24" operator="equal">
      <formula>"N/A"</formula>
    </cfRule>
  </conditionalFormatting>
  <conditionalFormatting sqref="N49:P51 L50:L51">
    <cfRule type="cellIs" dxfId="81" priority="34" operator="equal">
      <formula>"N/A"</formula>
    </cfRule>
  </conditionalFormatting>
  <conditionalFormatting sqref="P16:P18">
    <cfRule type="cellIs" dxfId="80" priority="6" operator="equal">
      <formula>"N/A"</formula>
    </cfRule>
  </conditionalFormatting>
  <conditionalFormatting sqref="P20:P24">
    <cfRule type="cellIs" dxfId="79" priority="8" operator="equal">
      <formula>"N/A"</formula>
    </cfRule>
  </conditionalFormatting>
  <conditionalFormatting sqref="P26:P32">
    <cfRule type="cellIs" dxfId="78" priority="17" operator="equal">
      <formula>"N/A"</formula>
    </cfRule>
  </conditionalFormatting>
  <conditionalFormatting sqref="P46">
    <cfRule type="cellIs" dxfId="77" priority="25" operator="equal">
      <formula>"N/A"</formula>
    </cfRule>
  </conditionalFormatting>
  <conditionalFormatting sqref="R49">
    <cfRule type="cellIs" dxfId="76" priority="35" operator="equal">
      <formula>"N/A"</formula>
    </cfRule>
  </conditionalFormatting>
  <conditionalFormatting sqref="Y49:Y52">
    <cfRule type="cellIs" dxfId="75" priority="40" operator="equal">
      <formula>"N/A"</formula>
    </cfRule>
  </conditionalFormatting>
  <printOptions horizontalCentered="1" verticalCentered="1"/>
  <pageMargins left="0.25" right="0.25" top="0.25" bottom="0.25" header="0" footer="0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E3E58-80C6-417C-B03A-FC4F7A1FBD6F}">
  <sheetPr published="0" codeName="Sheet11">
    <tabColor rgb="FFFF0000"/>
  </sheetPr>
  <dimension ref="A1:S45"/>
  <sheetViews>
    <sheetView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0"/>
      <c r="B1" t="s">
        <v>108</v>
      </c>
      <c r="M1" s="71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2"/>
      <c r="B4" s="605" t="s">
        <v>109</v>
      </c>
      <c r="C4" s="606"/>
      <c r="D4" s="73"/>
      <c r="E4" s="605" t="s">
        <v>110</v>
      </c>
      <c r="F4" s="607"/>
      <c r="G4" s="73"/>
      <c r="H4" s="605" t="s">
        <v>111</v>
      </c>
      <c r="I4" s="606"/>
      <c r="J4" s="607"/>
      <c r="L4" s="605" t="s">
        <v>113</v>
      </c>
      <c r="M4" s="607"/>
      <c r="P4" s="74"/>
      <c r="Q4" s="74"/>
      <c r="R4" s="74"/>
      <c r="S4" s="74"/>
    </row>
    <row r="5" spans="1:19" ht="18" thickBot="1" x14ac:dyDescent="0.3">
      <c r="A5" s="187" t="s">
        <v>4</v>
      </c>
      <c r="B5" s="75" t="s">
        <v>5</v>
      </c>
      <c r="C5" s="188" t="s">
        <v>191</v>
      </c>
      <c r="E5" s="75" t="s">
        <v>5</v>
      </c>
      <c r="F5" s="188" t="s">
        <v>191</v>
      </c>
      <c r="H5" s="75" t="s">
        <v>5</v>
      </c>
      <c r="I5" s="188" t="s">
        <v>191</v>
      </c>
      <c r="J5" s="188" t="s">
        <v>192</v>
      </c>
      <c r="L5" s="75" t="s">
        <v>5</v>
      </c>
      <c r="M5" s="188" t="s">
        <v>191</v>
      </c>
      <c r="P5" s="78"/>
      <c r="Q5" s="189"/>
      <c r="R5" s="78"/>
      <c r="S5" s="78"/>
    </row>
    <row r="6" spans="1:19" ht="15.75" x14ac:dyDescent="0.25">
      <c r="A6" s="190">
        <v>6</v>
      </c>
      <c r="B6" s="80">
        <v>96.625799999999998</v>
      </c>
      <c r="C6" s="82">
        <v>96.375799999999998</v>
      </c>
      <c r="E6" s="83">
        <v>-0.125</v>
      </c>
      <c r="F6" s="83">
        <v>-0.125</v>
      </c>
      <c r="H6" s="84">
        <f>IFERROR(E6+B6,"NA")</f>
        <v>96.500799999999998</v>
      </c>
      <c r="I6" s="85">
        <f t="shared" ref="I6:I45" si="0">F6+C6</f>
        <v>96.250799999999998</v>
      </c>
      <c r="J6" s="86">
        <f>I6-H6</f>
        <v>-0.25</v>
      </c>
      <c r="L6" s="87"/>
      <c r="M6" s="97"/>
      <c r="O6" s="85"/>
      <c r="P6" s="191"/>
    </row>
    <row r="7" spans="1:19" ht="15.75" x14ac:dyDescent="0.25">
      <c r="A7" s="190">
        <v>6.125</v>
      </c>
      <c r="B7" s="80">
        <v>97.313299999999998</v>
      </c>
      <c r="C7" s="82">
        <v>97.063299999999998</v>
      </c>
      <c r="E7" s="83">
        <v>-0.125</v>
      </c>
      <c r="F7" s="83">
        <v>-0.125</v>
      </c>
      <c r="H7" s="84">
        <f t="shared" ref="H7:H45" si="1">IFERROR(E7+B7,"NA")</f>
        <v>97.188299999999998</v>
      </c>
      <c r="I7" s="85">
        <f t="shared" si="0"/>
        <v>96.938299999999998</v>
      </c>
      <c r="J7" s="86">
        <f t="shared" ref="J7:J45" si="2">I7-H7</f>
        <v>-0.25</v>
      </c>
      <c r="L7" s="84">
        <f>H7-H6</f>
        <v>0.6875</v>
      </c>
      <c r="M7" s="86">
        <f>I7-I6</f>
        <v>0.6875</v>
      </c>
      <c r="O7" s="85"/>
      <c r="P7" s="191"/>
    </row>
    <row r="8" spans="1:19" ht="15.75" x14ac:dyDescent="0.25">
      <c r="A8" s="190">
        <v>6.25</v>
      </c>
      <c r="B8" s="80">
        <v>98.000799999999998</v>
      </c>
      <c r="C8" s="82">
        <v>97.750799999999998</v>
      </c>
      <c r="E8" s="83">
        <v>-0.125</v>
      </c>
      <c r="F8" s="83">
        <v>-0.125</v>
      </c>
      <c r="H8" s="84">
        <f t="shared" si="1"/>
        <v>97.875799999999998</v>
      </c>
      <c r="I8" s="85">
        <f t="shared" si="0"/>
        <v>97.625799999999998</v>
      </c>
      <c r="J8" s="86">
        <f t="shared" si="2"/>
        <v>-0.25</v>
      </c>
      <c r="L8" s="84">
        <f t="shared" ref="L8:M45" si="3">H8-H7</f>
        <v>0.6875</v>
      </c>
      <c r="M8" s="86">
        <f t="shared" si="3"/>
        <v>0.6875</v>
      </c>
      <c r="O8" s="85"/>
      <c r="P8" s="191"/>
    </row>
    <row r="9" spans="1:19" ht="15.75" x14ac:dyDescent="0.25">
      <c r="A9" s="190">
        <v>6.375</v>
      </c>
      <c r="B9" s="80">
        <v>98.625799999999998</v>
      </c>
      <c r="C9" s="82">
        <v>98.375799999999998</v>
      </c>
      <c r="E9" s="83">
        <v>-0.125</v>
      </c>
      <c r="F9" s="83">
        <v>-0.125</v>
      </c>
      <c r="H9" s="84">
        <f t="shared" si="1"/>
        <v>98.500799999999998</v>
      </c>
      <c r="I9" s="85">
        <f t="shared" si="0"/>
        <v>98.250799999999998</v>
      </c>
      <c r="J9" s="86">
        <f t="shared" si="2"/>
        <v>-0.25</v>
      </c>
      <c r="L9" s="84">
        <f t="shared" si="3"/>
        <v>0.625</v>
      </c>
      <c r="M9" s="86">
        <f t="shared" si="3"/>
        <v>0.625</v>
      </c>
      <c r="O9" s="85"/>
      <c r="P9" s="191"/>
    </row>
    <row r="10" spans="1:19" ht="15.75" x14ac:dyDescent="0.25">
      <c r="A10" s="190">
        <v>6.5</v>
      </c>
      <c r="B10" s="80">
        <v>99.250799999999998</v>
      </c>
      <c r="C10" s="82">
        <v>99.000799999999998</v>
      </c>
      <c r="E10" s="83">
        <v>-0.125</v>
      </c>
      <c r="F10" s="83">
        <v>-0.125</v>
      </c>
      <c r="H10" s="84">
        <f t="shared" si="1"/>
        <v>99.125799999999998</v>
      </c>
      <c r="I10" s="85">
        <f t="shared" si="0"/>
        <v>98.875799999999998</v>
      </c>
      <c r="J10" s="86">
        <f t="shared" si="2"/>
        <v>-0.25</v>
      </c>
      <c r="L10" s="84">
        <f t="shared" si="3"/>
        <v>0.625</v>
      </c>
      <c r="M10" s="86">
        <f t="shared" si="3"/>
        <v>0.625</v>
      </c>
      <c r="O10" s="85"/>
      <c r="P10" s="191"/>
    </row>
    <row r="11" spans="1:19" ht="15.75" x14ac:dyDescent="0.25">
      <c r="A11" s="190">
        <v>6.625</v>
      </c>
      <c r="B11" s="80">
        <v>99.813299999999998</v>
      </c>
      <c r="C11" s="82">
        <v>99.563299999999998</v>
      </c>
      <c r="E11" s="83">
        <v>-0.125</v>
      </c>
      <c r="F11" s="83">
        <v>-0.125</v>
      </c>
      <c r="H11" s="84">
        <f t="shared" si="1"/>
        <v>99.688299999999998</v>
      </c>
      <c r="I11" s="85">
        <f t="shared" si="0"/>
        <v>99.438299999999998</v>
      </c>
      <c r="J11" s="86">
        <f t="shared" si="2"/>
        <v>-0.25</v>
      </c>
      <c r="L11" s="84">
        <f t="shared" si="3"/>
        <v>0.5625</v>
      </c>
      <c r="M11" s="86">
        <f t="shared" si="3"/>
        <v>0.5625</v>
      </c>
      <c r="O11" s="85"/>
      <c r="P11" s="191"/>
    </row>
    <row r="12" spans="1:19" ht="15.75" x14ac:dyDescent="0.25">
      <c r="A12" s="190">
        <v>6.75</v>
      </c>
      <c r="B12" s="80">
        <v>100.3758</v>
      </c>
      <c r="C12" s="82">
        <v>100.1258</v>
      </c>
      <c r="E12" s="83">
        <v>-0.125</v>
      </c>
      <c r="F12" s="83">
        <v>-0.125</v>
      </c>
      <c r="H12" s="84">
        <f t="shared" si="1"/>
        <v>100.2508</v>
      </c>
      <c r="I12" s="85">
        <f t="shared" si="0"/>
        <v>100.0008</v>
      </c>
      <c r="J12" s="86">
        <f t="shared" si="2"/>
        <v>-0.25</v>
      </c>
      <c r="L12" s="84">
        <f t="shared" si="3"/>
        <v>0.5625</v>
      </c>
      <c r="M12" s="86">
        <f t="shared" si="3"/>
        <v>0.5625</v>
      </c>
      <c r="O12" s="85"/>
      <c r="P12" s="191"/>
    </row>
    <row r="13" spans="1:19" ht="15.75" x14ac:dyDescent="0.25">
      <c r="A13" s="190">
        <v>6.875</v>
      </c>
      <c r="B13" s="80">
        <v>100.9383</v>
      </c>
      <c r="C13" s="82">
        <v>100.6883</v>
      </c>
      <c r="E13" s="83">
        <v>-0.125</v>
      </c>
      <c r="F13" s="83">
        <v>-0.125</v>
      </c>
      <c r="H13" s="84">
        <f t="shared" si="1"/>
        <v>100.8133</v>
      </c>
      <c r="I13" s="85">
        <f t="shared" si="0"/>
        <v>100.5633</v>
      </c>
      <c r="J13" s="86">
        <f t="shared" si="2"/>
        <v>-0.25</v>
      </c>
      <c r="L13" s="84">
        <f t="shared" si="3"/>
        <v>0.5625</v>
      </c>
      <c r="M13" s="86">
        <f t="shared" si="3"/>
        <v>0.5625</v>
      </c>
      <c r="O13" s="85"/>
      <c r="P13" s="191"/>
    </row>
    <row r="14" spans="1:19" ht="15.75" x14ac:dyDescent="0.25">
      <c r="A14" s="190">
        <v>7</v>
      </c>
      <c r="B14" s="80">
        <v>101.4383</v>
      </c>
      <c r="C14" s="82">
        <v>101.1883</v>
      </c>
      <c r="E14" s="83">
        <v>-0.125</v>
      </c>
      <c r="F14" s="83">
        <v>-0.125</v>
      </c>
      <c r="H14" s="84">
        <f t="shared" si="1"/>
        <v>101.3133</v>
      </c>
      <c r="I14" s="85">
        <f t="shared" si="0"/>
        <v>101.0633</v>
      </c>
      <c r="J14" s="86">
        <f t="shared" si="2"/>
        <v>-0.25</v>
      </c>
      <c r="L14" s="84">
        <f t="shared" si="3"/>
        <v>0.5</v>
      </c>
      <c r="M14" s="86">
        <f t="shared" si="3"/>
        <v>0.5</v>
      </c>
      <c r="N14" s="85"/>
      <c r="O14" s="85"/>
      <c r="P14" s="191"/>
      <c r="Q14" s="85"/>
    </row>
    <row r="15" spans="1:19" ht="15.75" x14ac:dyDescent="0.25">
      <c r="A15" s="190">
        <v>7.125</v>
      </c>
      <c r="B15" s="80">
        <v>101.9383</v>
      </c>
      <c r="C15" s="82">
        <v>101.6883</v>
      </c>
      <c r="E15" s="83">
        <v>-0.125</v>
      </c>
      <c r="F15" s="83">
        <v>-0.125</v>
      </c>
      <c r="H15" s="84">
        <f t="shared" si="1"/>
        <v>101.8133</v>
      </c>
      <c r="I15" s="85">
        <f t="shared" si="0"/>
        <v>101.5633</v>
      </c>
      <c r="J15" s="86">
        <f t="shared" si="2"/>
        <v>-0.25</v>
      </c>
      <c r="L15" s="84">
        <f t="shared" si="3"/>
        <v>0.5</v>
      </c>
      <c r="M15" s="86">
        <f t="shared" si="3"/>
        <v>0.5</v>
      </c>
      <c r="N15" s="85"/>
      <c r="O15" s="85"/>
      <c r="P15" s="191"/>
      <c r="Q15" s="85"/>
    </row>
    <row r="16" spans="1:19" ht="15.75" x14ac:dyDescent="0.25">
      <c r="A16" s="190">
        <v>7.25</v>
      </c>
      <c r="B16" s="80">
        <v>102.4383</v>
      </c>
      <c r="C16" s="82">
        <v>102.1883</v>
      </c>
      <c r="E16" s="83">
        <v>-0.125</v>
      </c>
      <c r="F16" s="83">
        <v>-0.125</v>
      </c>
      <c r="H16" s="84">
        <f t="shared" si="1"/>
        <v>102.3133</v>
      </c>
      <c r="I16" s="85">
        <f t="shared" si="0"/>
        <v>102.0633</v>
      </c>
      <c r="J16" s="86">
        <f t="shared" si="2"/>
        <v>-0.25</v>
      </c>
      <c r="L16" s="84">
        <f t="shared" si="3"/>
        <v>0.5</v>
      </c>
      <c r="M16" s="86">
        <f t="shared" si="3"/>
        <v>0.5</v>
      </c>
      <c r="N16" s="85"/>
      <c r="O16" s="85"/>
      <c r="P16" s="191"/>
      <c r="Q16" s="85"/>
    </row>
    <row r="17" spans="1:17" ht="15.75" x14ac:dyDescent="0.25">
      <c r="A17" s="190">
        <v>7.375</v>
      </c>
      <c r="B17" s="80">
        <v>102.9383</v>
      </c>
      <c r="C17" s="82">
        <v>102.6883</v>
      </c>
      <c r="E17" s="83">
        <v>-0.125</v>
      </c>
      <c r="F17" s="83">
        <v>-0.125</v>
      </c>
      <c r="H17" s="84">
        <f t="shared" si="1"/>
        <v>102.8133</v>
      </c>
      <c r="I17" s="85">
        <f t="shared" si="0"/>
        <v>102.5633</v>
      </c>
      <c r="J17" s="86">
        <f t="shared" si="2"/>
        <v>-0.25</v>
      </c>
      <c r="L17" s="84">
        <f t="shared" si="3"/>
        <v>0.5</v>
      </c>
      <c r="M17" s="86">
        <f t="shared" si="3"/>
        <v>0.5</v>
      </c>
      <c r="N17" s="85"/>
      <c r="O17" s="85"/>
      <c r="P17" s="191"/>
      <c r="Q17" s="85"/>
    </row>
    <row r="18" spans="1:17" ht="15.75" x14ac:dyDescent="0.25">
      <c r="A18" s="190">
        <v>7.5</v>
      </c>
      <c r="B18" s="80">
        <v>103.3133</v>
      </c>
      <c r="C18" s="82">
        <v>103.0633</v>
      </c>
      <c r="E18" s="83">
        <v>-0.125</v>
      </c>
      <c r="F18" s="83">
        <v>-0.125</v>
      </c>
      <c r="H18" s="84">
        <f t="shared" si="1"/>
        <v>103.1883</v>
      </c>
      <c r="I18" s="85">
        <f t="shared" si="0"/>
        <v>102.9383</v>
      </c>
      <c r="J18" s="86">
        <f t="shared" si="2"/>
        <v>-0.25</v>
      </c>
      <c r="L18" s="84">
        <f t="shared" si="3"/>
        <v>0.375</v>
      </c>
      <c r="M18" s="86">
        <f t="shared" si="3"/>
        <v>0.375</v>
      </c>
      <c r="N18" s="85"/>
      <c r="O18" s="85"/>
      <c r="P18" s="191"/>
      <c r="Q18" s="85"/>
    </row>
    <row r="19" spans="1:17" ht="15.75" x14ac:dyDescent="0.25">
      <c r="A19" s="190">
        <v>7.625</v>
      </c>
      <c r="B19" s="80">
        <v>103.6883</v>
      </c>
      <c r="C19" s="82">
        <v>103.4383</v>
      </c>
      <c r="E19" s="83">
        <v>-0.125</v>
      </c>
      <c r="F19" s="83">
        <v>-0.125</v>
      </c>
      <c r="H19" s="84">
        <f t="shared" si="1"/>
        <v>103.5633</v>
      </c>
      <c r="I19" s="85">
        <f t="shared" si="0"/>
        <v>103.3133</v>
      </c>
      <c r="J19" s="86">
        <f t="shared" si="2"/>
        <v>-0.25</v>
      </c>
      <c r="L19" s="84">
        <f t="shared" si="3"/>
        <v>0.375</v>
      </c>
      <c r="M19" s="86">
        <f t="shared" si="3"/>
        <v>0.375</v>
      </c>
      <c r="N19" s="85"/>
      <c r="O19" s="85"/>
      <c r="P19" s="191"/>
      <c r="Q19" s="85"/>
    </row>
    <row r="20" spans="1:17" ht="15.75" x14ac:dyDescent="0.25">
      <c r="A20" s="190">
        <v>7.75</v>
      </c>
      <c r="B20" s="80">
        <v>104.0633</v>
      </c>
      <c r="C20" s="82">
        <v>103.8133</v>
      </c>
      <c r="E20" s="83">
        <v>-0.125</v>
      </c>
      <c r="F20" s="83">
        <v>-0.125</v>
      </c>
      <c r="H20" s="84">
        <f t="shared" si="1"/>
        <v>103.9383</v>
      </c>
      <c r="I20" s="85">
        <f t="shared" si="0"/>
        <v>103.6883</v>
      </c>
      <c r="J20" s="86">
        <f t="shared" si="2"/>
        <v>-0.25</v>
      </c>
      <c r="L20" s="84">
        <f t="shared" si="3"/>
        <v>0.375</v>
      </c>
      <c r="M20" s="86">
        <f t="shared" si="3"/>
        <v>0.375</v>
      </c>
      <c r="N20" s="85"/>
      <c r="O20" s="85"/>
      <c r="P20" s="191"/>
      <c r="Q20" s="85"/>
    </row>
    <row r="21" spans="1:17" ht="15.75" x14ac:dyDescent="0.25">
      <c r="A21" s="190">
        <v>7.875</v>
      </c>
      <c r="B21" s="80">
        <v>104.3758</v>
      </c>
      <c r="C21" s="82">
        <v>104.1258</v>
      </c>
      <c r="E21" s="83">
        <v>-0.125</v>
      </c>
      <c r="F21" s="83">
        <v>-0.125</v>
      </c>
      <c r="H21" s="84">
        <f t="shared" si="1"/>
        <v>104.2508</v>
      </c>
      <c r="I21" s="85">
        <f t="shared" si="0"/>
        <v>104.0008</v>
      </c>
      <c r="J21" s="86">
        <f t="shared" si="2"/>
        <v>-0.25</v>
      </c>
      <c r="L21" s="84">
        <f t="shared" si="3"/>
        <v>0.3125</v>
      </c>
      <c r="M21" s="86">
        <f t="shared" si="3"/>
        <v>0.3125</v>
      </c>
      <c r="N21" s="85"/>
      <c r="O21" s="85"/>
      <c r="P21" s="191"/>
      <c r="Q21" s="85"/>
    </row>
    <row r="22" spans="1:17" ht="15.75" x14ac:dyDescent="0.25">
      <c r="A22" s="190">
        <v>8</v>
      </c>
      <c r="B22" s="80">
        <v>104.6883</v>
      </c>
      <c r="C22" s="82">
        <v>104.4383</v>
      </c>
      <c r="E22" s="83">
        <v>-0.125</v>
      </c>
      <c r="F22" s="83">
        <v>-0.125</v>
      </c>
      <c r="H22" s="84">
        <f t="shared" si="1"/>
        <v>104.5633</v>
      </c>
      <c r="I22" s="85">
        <f t="shared" si="0"/>
        <v>104.3133</v>
      </c>
      <c r="J22" s="86">
        <f t="shared" si="2"/>
        <v>-0.25</v>
      </c>
      <c r="L22" s="84">
        <f t="shared" si="3"/>
        <v>0.3125</v>
      </c>
      <c r="M22" s="86">
        <f t="shared" si="3"/>
        <v>0.3125</v>
      </c>
      <c r="N22" s="85"/>
      <c r="O22" s="85"/>
      <c r="P22" s="191"/>
      <c r="Q22" s="85"/>
    </row>
    <row r="23" spans="1:17" ht="15.75" x14ac:dyDescent="0.25">
      <c r="A23" s="190">
        <v>8.125</v>
      </c>
      <c r="B23" s="80">
        <v>104.9696</v>
      </c>
      <c r="C23" s="82">
        <v>104.7196</v>
      </c>
      <c r="E23" s="83">
        <v>-0.125</v>
      </c>
      <c r="F23" s="83">
        <v>-0.125</v>
      </c>
      <c r="H23" s="84">
        <f t="shared" si="1"/>
        <v>104.8446</v>
      </c>
      <c r="I23" s="85">
        <f t="shared" si="0"/>
        <v>104.5946</v>
      </c>
      <c r="J23" s="86">
        <f t="shared" si="2"/>
        <v>-0.25</v>
      </c>
      <c r="L23" s="84">
        <f t="shared" si="3"/>
        <v>0.28130000000000166</v>
      </c>
      <c r="M23" s="86">
        <f t="shared" si="3"/>
        <v>0.28130000000000166</v>
      </c>
      <c r="N23" s="85"/>
      <c r="O23" s="85"/>
      <c r="P23" s="191"/>
      <c r="Q23" s="85"/>
    </row>
    <row r="24" spans="1:17" ht="15.75" x14ac:dyDescent="0.25">
      <c r="A24" s="190">
        <v>8.25</v>
      </c>
      <c r="B24" s="80">
        <v>105.2508</v>
      </c>
      <c r="C24" s="82">
        <v>105.0008</v>
      </c>
      <c r="E24" s="83">
        <v>-0.125</v>
      </c>
      <c r="F24" s="83">
        <v>-0.125</v>
      </c>
      <c r="H24" s="84">
        <f t="shared" si="1"/>
        <v>105.1258</v>
      </c>
      <c r="I24" s="85">
        <f t="shared" si="0"/>
        <v>104.8758</v>
      </c>
      <c r="J24" s="86">
        <f t="shared" si="2"/>
        <v>-0.25</v>
      </c>
      <c r="L24" s="84">
        <f t="shared" si="3"/>
        <v>0.28119999999999834</v>
      </c>
      <c r="M24" s="86">
        <f t="shared" si="3"/>
        <v>0.28119999999999834</v>
      </c>
      <c r="N24" s="85"/>
      <c r="O24" s="85"/>
      <c r="P24" s="191"/>
    </row>
    <row r="25" spans="1:17" ht="15.75" x14ac:dyDescent="0.25">
      <c r="A25" s="190">
        <v>8.375</v>
      </c>
      <c r="B25" s="80">
        <v>105.5008</v>
      </c>
      <c r="C25" s="82">
        <v>105.2508</v>
      </c>
      <c r="E25" s="83">
        <v>-0.125</v>
      </c>
      <c r="F25" s="83">
        <v>-0.125</v>
      </c>
      <c r="H25" s="84">
        <f t="shared" si="1"/>
        <v>105.3758</v>
      </c>
      <c r="I25" s="85">
        <f t="shared" si="0"/>
        <v>105.1258</v>
      </c>
      <c r="J25" s="86">
        <f t="shared" si="2"/>
        <v>-0.25</v>
      </c>
      <c r="L25" s="84">
        <f t="shared" si="3"/>
        <v>0.25</v>
      </c>
      <c r="M25" s="86">
        <f t="shared" si="3"/>
        <v>0.25</v>
      </c>
      <c r="N25" s="85"/>
      <c r="O25" s="85"/>
      <c r="P25" s="191"/>
    </row>
    <row r="26" spans="1:17" ht="15.75" x14ac:dyDescent="0.25">
      <c r="A26" s="190">
        <v>8.5</v>
      </c>
      <c r="B26" s="80">
        <v>105.7508</v>
      </c>
      <c r="C26" s="82">
        <v>105.5008</v>
      </c>
      <c r="E26" s="83">
        <v>-0.125</v>
      </c>
      <c r="F26" s="83">
        <v>-0.125</v>
      </c>
      <c r="H26" s="84">
        <f t="shared" si="1"/>
        <v>105.6258</v>
      </c>
      <c r="I26" s="85">
        <f t="shared" si="0"/>
        <v>105.3758</v>
      </c>
      <c r="J26" s="86">
        <f t="shared" si="2"/>
        <v>-0.25</v>
      </c>
      <c r="L26" s="84">
        <f t="shared" si="3"/>
        <v>0.25</v>
      </c>
      <c r="M26" s="86">
        <f t="shared" si="3"/>
        <v>0.25</v>
      </c>
      <c r="N26" s="85"/>
      <c r="O26" s="85"/>
      <c r="P26" s="191"/>
    </row>
    <row r="27" spans="1:17" ht="15.75" x14ac:dyDescent="0.25">
      <c r="A27" s="190">
        <v>8.625</v>
      </c>
      <c r="B27" s="80">
        <v>106.0008</v>
      </c>
      <c r="C27" s="82">
        <v>105.7508</v>
      </c>
      <c r="E27" s="83">
        <v>-0.125</v>
      </c>
      <c r="F27" s="83">
        <v>-0.125</v>
      </c>
      <c r="H27" s="84">
        <f t="shared" si="1"/>
        <v>105.8758</v>
      </c>
      <c r="I27" s="85">
        <f t="shared" si="0"/>
        <v>105.6258</v>
      </c>
      <c r="J27" s="86">
        <f t="shared" si="2"/>
        <v>-0.25</v>
      </c>
      <c r="L27" s="84">
        <f t="shared" si="3"/>
        <v>0.25</v>
      </c>
      <c r="M27" s="86">
        <f t="shared" si="3"/>
        <v>0.25</v>
      </c>
      <c r="N27" s="85"/>
      <c r="O27" s="85"/>
      <c r="P27" s="191"/>
    </row>
    <row r="28" spans="1:17" ht="15.75" x14ac:dyDescent="0.25">
      <c r="A28" s="190">
        <v>8.75</v>
      </c>
      <c r="B28" s="80">
        <v>106.2508</v>
      </c>
      <c r="C28" s="82">
        <v>106.0008</v>
      </c>
      <c r="E28" s="83">
        <v>-0.125</v>
      </c>
      <c r="F28" s="83">
        <v>-0.125</v>
      </c>
      <c r="H28" s="84">
        <f t="shared" si="1"/>
        <v>106.1258</v>
      </c>
      <c r="I28" s="85">
        <f t="shared" si="0"/>
        <v>105.8758</v>
      </c>
      <c r="J28" s="86">
        <f t="shared" si="2"/>
        <v>-0.25</v>
      </c>
      <c r="L28" s="84">
        <f t="shared" si="3"/>
        <v>0.25</v>
      </c>
      <c r="M28" s="86">
        <f t="shared" si="3"/>
        <v>0.25</v>
      </c>
      <c r="N28" s="85"/>
      <c r="O28" s="85"/>
      <c r="P28" s="191"/>
    </row>
    <row r="29" spans="1:17" ht="15.75" x14ac:dyDescent="0.25">
      <c r="A29" s="190">
        <v>8.875</v>
      </c>
      <c r="B29" s="80">
        <v>106.5008</v>
      </c>
      <c r="C29" s="82">
        <v>106.2508</v>
      </c>
      <c r="E29" s="83">
        <v>-0.125</v>
      </c>
      <c r="F29" s="83">
        <v>-0.125</v>
      </c>
      <c r="H29" s="84">
        <f t="shared" si="1"/>
        <v>106.3758</v>
      </c>
      <c r="I29" s="85">
        <f t="shared" si="0"/>
        <v>106.1258</v>
      </c>
      <c r="J29" s="86">
        <f t="shared" si="2"/>
        <v>-0.25</v>
      </c>
      <c r="L29" s="84">
        <f t="shared" si="3"/>
        <v>0.25</v>
      </c>
      <c r="M29" s="86">
        <f t="shared" si="3"/>
        <v>0.25</v>
      </c>
      <c r="N29" s="85"/>
      <c r="O29" s="85"/>
      <c r="P29" s="191"/>
    </row>
    <row r="30" spans="1:17" ht="15.75" x14ac:dyDescent="0.25">
      <c r="A30" s="190">
        <v>9</v>
      </c>
      <c r="B30" s="80">
        <v>106.7508</v>
      </c>
      <c r="C30" s="82">
        <v>106.5008</v>
      </c>
      <c r="E30" s="83">
        <v>-0.125</v>
      </c>
      <c r="F30" s="83">
        <v>-0.125</v>
      </c>
      <c r="H30" s="84">
        <f t="shared" si="1"/>
        <v>106.6258</v>
      </c>
      <c r="I30" s="85">
        <f t="shared" si="0"/>
        <v>106.3758</v>
      </c>
      <c r="J30" s="86">
        <f t="shared" si="2"/>
        <v>-0.25</v>
      </c>
      <c r="L30" s="84">
        <f t="shared" si="3"/>
        <v>0.25</v>
      </c>
      <c r="M30" s="86">
        <f t="shared" si="3"/>
        <v>0.25</v>
      </c>
      <c r="N30" s="85"/>
      <c r="O30" s="85"/>
      <c r="P30" s="191"/>
    </row>
    <row r="31" spans="1:17" ht="15.75" x14ac:dyDescent="0.25">
      <c r="A31" s="190">
        <v>9.125</v>
      </c>
      <c r="B31" s="80">
        <v>107.0008</v>
      </c>
      <c r="C31" s="82">
        <v>106.7508</v>
      </c>
      <c r="E31" s="83">
        <v>-0.125</v>
      </c>
      <c r="F31" s="83">
        <v>-0.125</v>
      </c>
      <c r="H31" s="84">
        <f t="shared" si="1"/>
        <v>106.8758</v>
      </c>
      <c r="I31" s="85">
        <f t="shared" si="0"/>
        <v>106.6258</v>
      </c>
      <c r="J31" s="86">
        <f t="shared" si="2"/>
        <v>-0.25</v>
      </c>
      <c r="L31" s="84">
        <f t="shared" si="3"/>
        <v>0.25</v>
      </c>
      <c r="M31" s="86">
        <f t="shared" si="3"/>
        <v>0.25</v>
      </c>
      <c r="N31" s="85"/>
      <c r="O31" s="85"/>
      <c r="P31" s="191"/>
    </row>
    <row r="32" spans="1:17" ht="15.75" x14ac:dyDescent="0.25">
      <c r="A32" s="190">
        <v>9.25</v>
      </c>
      <c r="B32" s="80">
        <v>107.2508</v>
      </c>
      <c r="C32" s="82">
        <v>107.0008</v>
      </c>
      <c r="E32" s="83">
        <v>-0.125</v>
      </c>
      <c r="F32" s="83">
        <v>-0.125</v>
      </c>
      <c r="H32" s="84">
        <f t="shared" si="1"/>
        <v>107.1258</v>
      </c>
      <c r="I32" s="85">
        <f t="shared" si="0"/>
        <v>106.8758</v>
      </c>
      <c r="J32" s="86">
        <f t="shared" si="2"/>
        <v>-0.25</v>
      </c>
      <c r="L32" s="84">
        <f t="shared" si="3"/>
        <v>0.25</v>
      </c>
      <c r="M32" s="86">
        <f t="shared" si="3"/>
        <v>0.25</v>
      </c>
      <c r="N32" s="85"/>
      <c r="O32" s="85"/>
      <c r="P32" s="191"/>
    </row>
    <row r="33" spans="1:16" ht="15.75" x14ac:dyDescent="0.25">
      <c r="A33" s="190">
        <v>9.375</v>
      </c>
      <c r="B33" s="80">
        <v>107.5008</v>
      </c>
      <c r="C33" s="82">
        <v>107.2508</v>
      </c>
      <c r="E33" s="83">
        <v>-0.125</v>
      </c>
      <c r="F33" s="83">
        <v>-0.125</v>
      </c>
      <c r="H33" s="84">
        <f t="shared" si="1"/>
        <v>107.3758</v>
      </c>
      <c r="I33" s="85">
        <f t="shared" si="0"/>
        <v>107.1258</v>
      </c>
      <c r="J33" s="86">
        <f t="shared" si="2"/>
        <v>-0.25</v>
      </c>
      <c r="L33" s="84">
        <f t="shared" si="3"/>
        <v>0.25</v>
      </c>
      <c r="M33" s="86">
        <f t="shared" si="3"/>
        <v>0.25</v>
      </c>
      <c r="N33" s="85"/>
      <c r="O33" s="85"/>
      <c r="P33" s="191"/>
    </row>
    <row r="34" spans="1:16" ht="15.75" x14ac:dyDescent="0.25">
      <c r="A34" s="190">
        <v>9.5</v>
      </c>
      <c r="B34" s="80">
        <v>107.7508</v>
      </c>
      <c r="C34" s="82">
        <v>107.5008</v>
      </c>
      <c r="E34" s="83">
        <v>-0.125</v>
      </c>
      <c r="F34" s="83">
        <v>-0.125</v>
      </c>
      <c r="H34" s="84">
        <f t="shared" si="1"/>
        <v>107.6258</v>
      </c>
      <c r="I34" s="85">
        <f t="shared" si="0"/>
        <v>107.3758</v>
      </c>
      <c r="J34" s="86">
        <f t="shared" si="2"/>
        <v>-0.25</v>
      </c>
      <c r="L34" s="84">
        <f t="shared" si="3"/>
        <v>0.25</v>
      </c>
      <c r="M34" s="86">
        <f t="shared" si="3"/>
        <v>0.25</v>
      </c>
      <c r="N34" s="85"/>
      <c r="O34" s="85"/>
      <c r="P34" s="191"/>
    </row>
    <row r="35" spans="1:16" ht="15.75" x14ac:dyDescent="0.25">
      <c r="A35" s="190">
        <v>9.625</v>
      </c>
      <c r="B35" s="80">
        <v>108.0008</v>
      </c>
      <c r="C35" s="82">
        <v>107.7508</v>
      </c>
      <c r="E35" s="83">
        <v>-0.125</v>
      </c>
      <c r="F35" s="83">
        <v>-0.125</v>
      </c>
      <c r="H35" s="84">
        <f t="shared" si="1"/>
        <v>107.8758</v>
      </c>
      <c r="I35" s="85">
        <f t="shared" si="0"/>
        <v>107.6258</v>
      </c>
      <c r="J35" s="86">
        <f t="shared" si="2"/>
        <v>-0.25</v>
      </c>
      <c r="L35" s="84">
        <f t="shared" si="3"/>
        <v>0.25</v>
      </c>
      <c r="M35" s="86">
        <f t="shared" si="3"/>
        <v>0.25</v>
      </c>
      <c r="N35" s="85"/>
      <c r="O35" s="85"/>
      <c r="P35" s="191"/>
    </row>
    <row r="36" spans="1:16" ht="15.75" x14ac:dyDescent="0.25">
      <c r="A36" s="190">
        <v>9.75</v>
      </c>
      <c r="B36" s="80">
        <v>108.2508</v>
      </c>
      <c r="C36" s="82">
        <v>108.0008</v>
      </c>
      <c r="E36" s="83">
        <v>-0.125</v>
      </c>
      <c r="F36" s="83">
        <v>-0.125</v>
      </c>
      <c r="H36" s="84">
        <f t="shared" si="1"/>
        <v>108.1258</v>
      </c>
      <c r="I36" s="85">
        <f t="shared" si="0"/>
        <v>107.8758</v>
      </c>
      <c r="J36" s="86">
        <f t="shared" si="2"/>
        <v>-0.25</v>
      </c>
      <c r="L36" s="84">
        <f t="shared" si="3"/>
        <v>0.25</v>
      </c>
      <c r="M36" s="86">
        <f t="shared" si="3"/>
        <v>0.25</v>
      </c>
      <c r="N36" s="85"/>
      <c r="O36" s="85"/>
      <c r="P36" s="191"/>
    </row>
    <row r="37" spans="1:16" ht="15.75" x14ac:dyDescent="0.25">
      <c r="A37" s="190">
        <v>9.875</v>
      </c>
      <c r="B37" s="80">
        <v>108.5008</v>
      </c>
      <c r="C37" s="82">
        <v>108.2508</v>
      </c>
      <c r="E37" s="83">
        <v>-0.125</v>
      </c>
      <c r="F37" s="83">
        <v>-0.125</v>
      </c>
      <c r="H37" s="84">
        <f t="shared" si="1"/>
        <v>108.3758</v>
      </c>
      <c r="I37" s="85">
        <f t="shared" si="0"/>
        <v>108.1258</v>
      </c>
      <c r="J37" s="86">
        <f t="shared" si="2"/>
        <v>-0.25</v>
      </c>
      <c r="L37" s="84">
        <f t="shared" si="3"/>
        <v>0.25</v>
      </c>
      <c r="M37" s="86">
        <f t="shared" si="3"/>
        <v>0.25</v>
      </c>
      <c r="N37" s="85"/>
      <c r="O37" s="85"/>
      <c r="P37" s="191"/>
    </row>
    <row r="38" spans="1:16" ht="15.75" x14ac:dyDescent="0.25">
      <c r="A38" s="190">
        <v>10</v>
      </c>
      <c r="B38" s="80">
        <v>108.7508</v>
      </c>
      <c r="C38" s="82">
        <v>108.5008</v>
      </c>
      <c r="E38" s="83">
        <v>-0.125</v>
      </c>
      <c r="F38" s="83">
        <v>-0.125</v>
      </c>
      <c r="H38" s="84">
        <f t="shared" si="1"/>
        <v>108.6258</v>
      </c>
      <c r="I38" s="85">
        <f t="shared" si="0"/>
        <v>108.3758</v>
      </c>
      <c r="J38" s="86">
        <f t="shared" si="2"/>
        <v>-0.25</v>
      </c>
      <c r="L38" s="84">
        <f t="shared" si="3"/>
        <v>0.25</v>
      </c>
      <c r="M38" s="86">
        <f t="shared" si="3"/>
        <v>0.25</v>
      </c>
      <c r="N38" s="85"/>
      <c r="O38" s="85"/>
      <c r="P38" s="191"/>
    </row>
    <row r="39" spans="1:16" ht="15.75" x14ac:dyDescent="0.25">
      <c r="A39" s="190">
        <v>10.125</v>
      </c>
      <c r="B39" s="80">
        <v>109.0008</v>
      </c>
      <c r="C39" s="82">
        <v>108.7508</v>
      </c>
      <c r="E39" s="83">
        <v>-0.125</v>
      </c>
      <c r="F39" s="83">
        <v>-0.125</v>
      </c>
      <c r="H39" s="84">
        <f t="shared" si="1"/>
        <v>108.8758</v>
      </c>
      <c r="I39" s="85">
        <f t="shared" si="0"/>
        <v>108.6258</v>
      </c>
      <c r="J39" s="86">
        <f t="shared" si="2"/>
        <v>-0.25</v>
      </c>
      <c r="L39" s="84">
        <f t="shared" si="3"/>
        <v>0.25</v>
      </c>
      <c r="M39" s="86">
        <f t="shared" si="3"/>
        <v>0.25</v>
      </c>
      <c r="N39" s="85"/>
      <c r="O39" s="85"/>
      <c r="P39" s="191"/>
    </row>
    <row r="40" spans="1:16" ht="15.75" x14ac:dyDescent="0.25">
      <c r="A40" s="190">
        <v>10.25</v>
      </c>
      <c r="B40" s="80">
        <v>109.2508</v>
      </c>
      <c r="C40" s="82">
        <v>109.0008</v>
      </c>
      <c r="E40" s="83">
        <v>-0.125</v>
      </c>
      <c r="F40" s="83">
        <v>-0.125</v>
      </c>
      <c r="H40" s="84">
        <f t="shared" si="1"/>
        <v>109.1258</v>
      </c>
      <c r="I40" s="85">
        <f t="shared" si="0"/>
        <v>108.8758</v>
      </c>
      <c r="J40" s="86">
        <f t="shared" si="2"/>
        <v>-0.25</v>
      </c>
      <c r="L40" s="84">
        <f t="shared" si="3"/>
        <v>0.25</v>
      </c>
      <c r="M40" s="86">
        <f t="shared" si="3"/>
        <v>0.25</v>
      </c>
      <c r="N40" s="85"/>
      <c r="O40" s="85"/>
      <c r="P40" s="191"/>
    </row>
    <row r="41" spans="1:16" ht="15.75" x14ac:dyDescent="0.25">
      <c r="A41" s="190">
        <v>10.375</v>
      </c>
      <c r="B41" s="80">
        <v>109.5008</v>
      </c>
      <c r="C41" s="82">
        <v>109.2508</v>
      </c>
      <c r="E41" s="83">
        <v>-0.125</v>
      </c>
      <c r="F41" s="83">
        <v>-0.125</v>
      </c>
      <c r="H41" s="84">
        <f t="shared" si="1"/>
        <v>109.3758</v>
      </c>
      <c r="I41" s="85">
        <f t="shared" si="0"/>
        <v>109.1258</v>
      </c>
      <c r="J41" s="86">
        <f t="shared" si="2"/>
        <v>-0.25</v>
      </c>
      <c r="L41" s="84">
        <f t="shared" si="3"/>
        <v>0.25</v>
      </c>
      <c r="M41" s="86">
        <f t="shared" si="3"/>
        <v>0.25</v>
      </c>
      <c r="N41" s="85"/>
      <c r="O41" s="85"/>
      <c r="P41" s="191"/>
    </row>
    <row r="42" spans="1:16" ht="15.75" x14ac:dyDescent="0.25">
      <c r="A42" s="190">
        <v>10.5</v>
      </c>
      <c r="B42" s="80">
        <v>109.7508</v>
      </c>
      <c r="C42" s="82">
        <v>109.5008</v>
      </c>
      <c r="E42" s="83">
        <v>-0.125</v>
      </c>
      <c r="F42" s="83">
        <v>-0.125</v>
      </c>
      <c r="H42" s="84">
        <f t="shared" si="1"/>
        <v>109.6258</v>
      </c>
      <c r="I42" s="85">
        <f t="shared" si="0"/>
        <v>109.3758</v>
      </c>
      <c r="J42" s="86">
        <f t="shared" si="2"/>
        <v>-0.25</v>
      </c>
      <c r="L42" s="84">
        <f t="shared" si="3"/>
        <v>0.25</v>
      </c>
      <c r="M42" s="86">
        <f t="shared" si="3"/>
        <v>0.25</v>
      </c>
      <c r="N42" s="85"/>
      <c r="O42" s="85"/>
      <c r="P42" s="191"/>
    </row>
    <row r="43" spans="1:16" ht="15.75" x14ac:dyDescent="0.25">
      <c r="A43" s="190">
        <v>10.625</v>
      </c>
      <c r="B43" s="80">
        <v>110.0008</v>
      </c>
      <c r="C43" s="82">
        <v>109.7508</v>
      </c>
      <c r="E43" s="83">
        <v>-0.125</v>
      </c>
      <c r="F43" s="83">
        <v>-0.125</v>
      </c>
      <c r="H43" s="84">
        <f t="shared" si="1"/>
        <v>109.8758</v>
      </c>
      <c r="I43" s="85">
        <f t="shared" si="0"/>
        <v>109.6258</v>
      </c>
      <c r="J43" s="86">
        <f t="shared" si="2"/>
        <v>-0.25</v>
      </c>
      <c r="L43" s="84">
        <f t="shared" si="3"/>
        <v>0.25</v>
      </c>
      <c r="M43" s="86">
        <f t="shared" si="3"/>
        <v>0.25</v>
      </c>
    </row>
    <row r="44" spans="1:16" ht="15.75" x14ac:dyDescent="0.25">
      <c r="A44" s="190">
        <v>10.75</v>
      </c>
      <c r="B44" s="80">
        <v>110.2508</v>
      </c>
      <c r="C44" s="82">
        <v>110.0008</v>
      </c>
      <c r="E44" s="83">
        <v>-0.125</v>
      </c>
      <c r="F44" s="83">
        <v>-0.125</v>
      </c>
      <c r="H44" s="84">
        <f t="shared" si="1"/>
        <v>110.1258</v>
      </c>
      <c r="I44" s="85">
        <f t="shared" si="0"/>
        <v>109.8758</v>
      </c>
      <c r="J44" s="86">
        <f t="shared" si="2"/>
        <v>-0.25</v>
      </c>
      <c r="L44" s="84">
        <f t="shared" si="3"/>
        <v>0.25</v>
      </c>
      <c r="M44" s="86">
        <f t="shared" si="3"/>
        <v>0.25</v>
      </c>
    </row>
    <row r="45" spans="1:16" ht="15.75" x14ac:dyDescent="0.25">
      <c r="A45" s="190">
        <v>10.875</v>
      </c>
      <c r="B45" s="80">
        <v>110.5008</v>
      </c>
      <c r="C45" s="82">
        <v>110.2508</v>
      </c>
      <c r="E45" s="83">
        <v>-0.125</v>
      </c>
      <c r="F45" s="83">
        <v>-0.125</v>
      </c>
      <c r="H45" s="84">
        <f t="shared" si="1"/>
        <v>110.3758</v>
      </c>
      <c r="I45" s="85">
        <f t="shared" si="0"/>
        <v>110.1258</v>
      </c>
      <c r="J45" s="86">
        <f t="shared" si="2"/>
        <v>-0.25</v>
      </c>
      <c r="L45" s="84">
        <f t="shared" si="3"/>
        <v>0.25</v>
      </c>
      <c r="M45" s="86">
        <f t="shared" si="3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D1DDA-EDF0-42B0-9CEA-41BAE16CDE22}">
  <sheetPr published="0" codeName="Sheet3">
    <tabColor rgb="FF00B0F0"/>
    <pageSetUpPr fitToPage="1"/>
  </sheetPr>
  <dimension ref="B1:AE67"/>
  <sheetViews>
    <sheetView topLeftCell="A3" zoomScale="70" zoomScaleNormal="70" workbookViewId="0">
      <selection activeCell="B6" sqref="B6:B30"/>
    </sheetView>
  </sheetViews>
  <sheetFormatPr defaultColWidth="8.85546875" defaultRowHeight="15.75" x14ac:dyDescent="0.25"/>
  <cols>
    <col min="1" max="1" width="2.5703125" style="192" customWidth="1"/>
    <col min="2" max="2" width="14.28515625" style="192" customWidth="1"/>
    <col min="3" max="3" width="19.140625" style="192" customWidth="1"/>
    <col min="4" max="4" width="19" style="192" customWidth="1"/>
    <col min="5" max="5" width="9.7109375" style="192" customWidth="1"/>
    <col min="6" max="6" width="17.28515625" style="192" customWidth="1"/>
    <col min="7" max="7" width="62.140625" style="192" customWidth="1"/>
    <col min="8" max="15" width="8.42578125" style="192" customWidth="1"/>
    <col min="16" max="16" width="1.5703125" style="192" customWidth="1"/>
    <col min="17" max="17" width="32.7109375" style="192" customWidth="1"/>
    <col min="18" max="24" width="7.5703125" style="192" customWidth="1"/>
    <col min="25" max="16384" width="8.85546875" style="192"/>
  </cols>
  <sheetData>
    <row r="1" spans="2:25" ht="16.5" thickBot="1" x14ac:dyDescent="0.3">
      <c r="H1" s="193"/>
      <c r="I1" s="193"/>
      <c r="J1" s="193"/>
      <c r="K1" s="194"/>
      <c r="L1" s="194"/>
      <c r="M1" s="194"/>
      <c r="N1" s="193"/>
      <c r="O1" s="193"/>
      <c r="P1" s="195"/>
    </row>
    <row r="2" spans="2:25" ht="15.6" customHeight="1" x14ac:dyDescent="0.25">
      <c r="B2" s="729" t="s">
        <v>117</v>
      </c>
      <c r="C2" s="730"/>
      <c r="D2" s="730"/>
      <c r="E2" s="196"/>
      <c r="F2" s="589" t="s">
        <v>193</v>
      </c>
      <c r="G2" s="589"/>
      <c r="H2" s="589"/>
      <c r="I2" s="589"/>
      <c r="J2" s="589"/>
      <c r="K2" s="589"/>
      <c r="L2" s="589"/>
      <c r="M2" s="589"/>
      <c r="N2" s="589"/>
      <c r="O2" s="589"/>
      <c r="P2" s="196"/>
      <c r="Q2" s="197"/>
      <c r="R2" s="198"/>
      <c r="S2" s="198"/>
      <c r="T2" s="198"/>
      <c r="U2" s="199"/>
      <c r="V2" s="199"/>
      <c r="W2" s="196"/>
      <c r="X2" s="200"/>
    </row>
    <row r="3" spans="2:25" ht="18" customHeight="1" x14ac:dyDescent="0.25">
      <c r="B3" s="731"/>
      <c r="C3" s="732"/>
      <c r="D3" s="732"/>
      <c r="E3" s="201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201"/>
      <c r="Q3"/>
      <c r="R3" s="202"/>
      <c r="S3" s="202"/>
      <c r="T3" s="202"/>
      <c r="U3" s="203"/>
      <c r="V3" s="203"/>
      <c r="W3" s="204"/>
      <c r="X3" s="205"/>
    </row>
    <row r="4" spans="2:25" ht="16.149999999999999" customHeight="1" x14ac:dyDescent="0.25">
      <c r="B4" s="206" t="s">
        <v>3</v>
      </c>
      <c r="C4" s="207"/>
      <c r="D4" s="208" t="str">
        <f>TEXT(Control!$B$1,"MM/DD/YYYY")&amp;" "&amp;Control!B2</f>
        <v>05/01/2025 B</v>
      </c>
      <c r="E4" s="209"/>
      <c r="F4" s="807" t="s">
        <v>194</v>
      </c>
      <c r="G4" s="808"/>
      <c r="H4" s="808"/>
      <c r="I4" s="808"/>
      <c r="J4" s="808"/>
      <c r="K4" s="808"/>
      <c r="L4" s="808"/>
      <c r="M4" s="808"/>
      <c r="N4" s="808"/>
      <c r="O4" s="808"/>
      <c r="P4" s="808"/>
      <c r="Q4" s="202"/>
      <c r="R4" s="202"/>
      <c r="S4" s="202"/>
      <c r="T4" s="202"/>
      <c r="U4" s="203"/>
      <c r="V4" s="203"/>
      <c r="W4" s="210"/>
      <c r="X4" s="211"/>
    </row>
    <row r="5" spans="2:25" ht="18.75" x14ac:dyDescent="0.25">
      <c r="B5" s="809" t="s">
        <v>195</v>
      </c>
      <c r="C5" s="810"/>
      <c r="D5" s="810"/>
      <c r="E5" s="212"/>
      <c r="F5" s="811" t="s">
        <v>196</v>
      </c>
      <c r="G5" s="812"/>
      <c r="H5" s="812"/>
      <c r="I5" s="812"/>
      <c r="J5" s="812"/>
      <c r="K5" s="812"/>
      <c r="L5" s="812"/>
      <c r="M5" s="812"/>
      <c r="N5" s="812"/>
      <c r="O5" s="812"/>
      <c r="P5" s="213"/>
      <c r="Q5" s="813"/>
      <c r="R5" s="813"/>
      <c r="S5" s="813"/>
      <c r="T5" s="813"/>
      <c r="U5" s="813"/>
      <c r="V5" s="204"/>
      <c r="W5" s="204"/>
      <c r="X5" s="205"/>
    </row>
    <row r="6" spans="2:25" ht="15.75" customHeight="1" x14ac:dyDescent="0.25">
      <c r="B6" s="214" t="s">
        <v>197</v>
      </c>
      <c r="C6" s="215" t="s">
        <v>5</v>
      </c>
      <c r="D6" s="215" t="s">
        <v>191</v>
      </c>
      <c r="E6" s="216"/>
      <c r="F6" s="215" t="s">
        <v>198</v>
      </c>
      <c r="G6" s="215" t="s">
        <v>199</v>
      </c>
      <c r="H6" s="217" t="s">
        <v>200</v>
      </c>
      <c r="I6" s="217">
        <v>0.6</v>
      </c>
      <c r="J6" s="217">
        <v>0.65</v>
      </c>
      <c r="K6" s="217">
        <v>0.70000000000000018</v>
      </c>
      <c r="L6" s="217">
        <v>0.75000000000000022</v>
      </c>
      <c r="M6" s="217">
        <v>0.80000000000000027</v>
      </c>
      <c r="N6" s="217">
        <v>0.85</v>
      </c>
      <c r="O6" s="217">
        <v>0.9</v>
      </c>
      <c r="P6" s="216"/>
      <c r="Q6" s="799"/>
      <c r="R6" s="799"/>
      <c r="S6" s="799"/>
      <c r="T6" s="799"/>
      <c r="U6" s="799"/>
      <c r="V6" s="799"/>
      <c r="W6" s="799"/>
      <c r="X6" s="800"/>
    </row>
    <row r="7" spans="2:25" ht="15" customHeight="1" x14ac:dyDescent="0.25">
      <c r="B7" s="218">
        <f>'Flex Select Pricer'!A11-0.001</f>
        <v>6.3739999999999997</v>
      </c>
      <c r="C7" s="167">
        <f>'Flex Select Pricer'!H11</f>
        <v>97.6875</v>
      </c>
      <c r="D7" s="167">
        <f>'Flex Select Pricer'!I11</f>
        <v>97.4375</v>
      </c>
      <c r="E7" s="219"/>
      <c r="F7" s="801" t="s">
        <v>201</v>
      </c>
      <c r="G7" s="220" t="s">
        <v>126</v>
      </c>
      <c r="H7" s="127">
        <v>0.375</v>
      </c>
      <c r="I7" s="127">
        <v>0.375</v>
      </c>
      <c r="J7" s="127">
        <v>0.125</v>
      </c>
      <c r="K7" s="127">
        <v>-0.125</v>
      </c>
      <c r="L7" s="127">
        <v>-0.25</v>
      </c>
      <c r="M7" s="221">
        <v>-0.5</v>
      </c>
      <c r="N7" s="221">
        <v>-1.875</v>
      </c>
      <c r="O7" s="222">
        <v>-3</v>
      </c>
      <c r="P7" s="223"/>
      <c r="Q7" s="224" t="s">
        <v>202</v>
      </c>
      <c r="R7" s="803" t="s">
        <v>203</v>
      </c>
      <c r="S7" s="803"/>
      <c r="T7" s="803"/>
      <c r="U7" s="803"/>
      <c r="V7" s="803"/>
      <c r="W7" s="803"/>
      <c r="X7" s="803"/>
    </row>
    <row r="8" spans="2:25" ht="15" customHeight="1" x14ac:dyDescent="0.25">
      <c r="B8" s="218">
        <f>'Flex Select Pricer'!A12-0.001</f>
        <v>6.4989999999999997</v>
      </c>
      <c r="C8" s="167">
        <f>'Flex Select Pricer'!H12</f>
        <v>98.3125</v>
      </c>
      <c r="D8" s="167">
        <f>'Flex Select Pricer'!I12</f>
        <v>98.0625</v>
      </c>
      <c r="E8" s="219"/>
      <c r="F8" s="802"/>
      <c r="G8" s="225" t="s">
        <v>21</v>
      </c>
      <c r="H8" s="124">
        <v>0.375</v>
      </c>
      <c r="I8" s="127">
        <v>0.375</v>
      </c>
      <c r="J8" s="127">
        <v>0.125</v>
      </c>
      <c r="K8" s="127">
        <v>-0.125</v>
      </c>
      <c r="L8" s="124">
        <v>-0.25</v>
      </c>
      <c r="M8" s="226">
        <v>-0.75</v>
      </c>
      <c r="N8" s="226">
        <v>-2.375</v>
      </c>
      <c r="O8" s="227">
        <v>-3.625</v>
      </c>
      <c r="P8" s="223"/>
      <c r="Q8" s="795" t="s">
        <v>11</v>
      </c>
      <c r="R8" s="795"/>
      <c r="S8" s="795"/>
      <c r="T8" s="795"/>
      <c r="U8" s="795"/>
      <c r="V8" s="795"/>
      <c r="W8" s="795"/>
      <c r="X8" s="796"/>
    </row>
    <row r="9" spans="2:25" ht="15" customHeight="1" x14ac:dyDescent="0.25">
      <c r="B9" s="218">
        <f>'Flex Select Pricer'!A13-0.001</f>
        <v>6.6239999999999997</v>
      </c>
      <c r="C9" s="167">
        <f>'Flex Select Pricer'!H13</f>
        <v>98.875</v>
      </c>
      <c r="D9" s="167">
        <f>'Flex Select Pricer'!I13</f>
        <v>98.625</v>
      </c>
      <c r="E9" s="219"/>
      <c r="F9" s="802"/>
      <c r="G9" s="225" t="s">
        <v>23</v>
      </c>
      <c r="H9" s="127">
        <v>0</v>
      </c>
      <c r="I9" s="127">
        <v>0</v>
      </c>
      <c r="J9" s="127">
        <v>-0.25</v>
      </c>
      <c r="K9" s="127">
        <v>-0.5</v>
      </c>
      <c r="L9" s="124">
        <v>-0.75</v>
      </c>
      <c r="M9" s="124">
        <v>-1.25</v>
      </c>
      <c r="N9" s="124">
        <v>-2.625</v>
      </c>
      <c r="O9" s="228">
        <v>-4.25</v>
      </c>
      <c r="P9" s="223"/>
      <c r="Q9" s="804" t="s">
        <v>204</v>
      </c>
      <c r="R9" s="804"/>
      <c r="S9" s="804"/>
      <c r="T9" s="804"/>
      <c r="U9" s="804"/>
      <c r="V9" s="804"/>
      <c r="W9" s="804"/>
      <c r="X9" s="805"/>
    </row>
    <row r="10" spans="2:25" ht="15" customHeight="1" x14ac:dyDescent="0.25">
      <c r="B10" s="218">
        <f>'Flex Select Pricer'!A14-0.001</f>
        <v>6.7489999999999997</v>
      </c>
      <c r="C10" s="167">
        <f>'Flex Select Pricer'!H14</f>
        <v>99.4375</v>
      </c>
      <c r="D10" s="167">
        <f>'Flex Select Pricer'!I14</f>
        <v>99.1875</v>
      </c>
      <c r="E10" s="219"/>
      <c r="F10" s="802"/>
      <c r="G10" s="225" t="s">
        <v>25</v>
      </c>
      <c r="H10" s="127">
        <v>-0.125</v>
      </c>
      <c r="I10" s="127">
        <v>-0.25</v>
      </c>
      <c r="J10" s="127">
        <v>-0.375</v>
      </c>
      <c r="K10" s="124">
        <v>-0.75</v>
      </c>
      <c r="L10" s="124">
        <v>-1.25</v>
      </c>
      <c r="M10" s="124">
        <v>-1.375</v>
      </c>
      <c r="N10" s="124">
        <v>-3.25</v>
      </c>
      <c r="O10" s="229" t="s">
        <v>18</v>
      </c>
      <c r="P10" s="223"/>
      <c r="Q10" s="789" t="s">
        <v>16</v>
      </c>
      <c r="R10" s="789"/>
      <c r="S10" s="789"/>
      <c r="T10" s="789"/>
      <c r="U10" s="789"/>
      <c r="V10" s="789"/>
      <c r="W10" s="789"/>
      <c r="X10" s="806"/>
      <c r="Y10" s="203"/>
    </row>
    <row r="11" spans="2:25" ht="15" customHeight="1" x14ac:dyDescent="0.25">
      <c r="B11" s="218">
        <f>'Flex Select Pricer'!A15-0.001</f>
        <v>6.8739999999999997</v>
      </c>
      <c r="C11" s="167">
        <f>'Flex Select Pricer'!H15</f>
        <v>100</v>
      </c>
      <c r="D11" s="167">
        <f>'Flex Select Pricer'!I15</f>
        <v>99.75</v>
      </c>
      <c r="E11" s="219"/>
      <c r="F11" s="802"/>
      <c r="G11" s="225" t="s">
        <v>27</v>
      </c>
      <c r="H11" s="127">
        <v>-0.625</v>
      </c>
      <c r="I11" s="127">
        <v>-1</v>
      </c>
      <c r="J11" s="127">
        <v>-1.125</v>
      </c>
      <c r="K11" s="127">
        <v>-1.5</v>
      </c>
      <c r="L11" s="127">
        <v>-2</v>
      </c>
      <c r="M11" s="127">
        <v>-2.625</v>
      </c>
      <c r="N11" s="229" t="s">
        <v>18</v>
      </c>
      <c r="O11" s="229" t="s">
        <v>18</v>
      </c>
      <c r="P11" s="223"/>
      <c r="Q11" s="789" t="s">
        <v>205</v>
      </c>
      <c r="R11" s="789"/>
      <c r="S11" s="789"/>
      <c r="T11" s="789"/>
      <c r="U11" s="789"/>
      <c r="V11" s="789"/>
      <c r="W11" s="789"/>
      <c r="X11" s="806"/>
      <c r="Y11" s="230"/>
    </row>
    <row r="12" spans="2:25" ht="15" customHeight="1" x14ac:dyDescent="0.25">
      <c r="B12" s="218">
        <f>'Flex Select Pricer'!A16-0.001</f>
        <v>6.9989999999999997</v>
      </c>
      <c r="C12" s="167">
        <f>'Flex Select Pricer'!H16</f>
        <v>100.5</v>
      </c>
      <c r="D12" s="167">
        <f>'Flex Select Pricer'!I16</f>
        <v>100.25</v>
      </c>
      <c r="E12" s="219"/>
      <c r="F12" s="802"/>
      <c r="G12" s="225" t="s">
        <v>206</v>
      </c>
      <c r="H12" s="124">
        <v>-1</v>
      </c>
      <c r="I12" s="124">
        <v>-1.25</v>
      </c>
      <c r="J12" s="124">
        <v>-1.625</v>
      </c>
      <c r="K12" s="124">
        <v>-2.625</v>
      </c>
      <c r="L12" s="124">
        <v>-3.25</v>
      </c>
      <c r="M12" s="124">
        <v>-3.75</v>
      </c>
      <c r="N12" s="229" t="s">
        <v>18</v>
      </c>
      <c r="O12" s="229" t="s">
        <v>18</v>
      </c>
      <c r="P12" s="223"/>
      <c r="Q12" s="789" t="s">
        <v>207</v>
      </c>
      <c r="R12" s="789"/>
      <c r="S12" s="789"/>
      <c r="T12" s="789"/>
      <c r="U12" s="789"/>
      <c r="V12" s="789"/>
      <c r="W12" s="789"/>
      <c r="X12" s="806"/>
      <c r="Y12" s="231"/>
    </row>
    <row r="13" spans="2:25" ht="15" customHeight="1" x14ac:dyDescent="0.25">
      <c r="B13" s="218">
        <f>'Flex Select Pricer'!A17-0.001</f>
        <v>7.1239999999999997</v>
      </c>
      <c r="C13" s="167">
        <f>'Flex Select Pricer'!H17</f>
        <v>101</v>
      </c>
      <c r="D13" s="167">
        <f>'Flex Select Pricer'!I17</f>
        <v>100.75</v>
      </c>
      <c r="E13" s="219"/>
      <c r="F13" s="802"/>
      <c r="G13" s="225" t="s">
        <v>208</v>
      </c>
      <c r="H13" s="124">
        <v>-1.875</v>
      </c>
      <c r="I13" s="124">
        <v>-1.875</v>
      </c>
      <c r="J13" s="124">
        <v>-2</v>
      </c>
      <c r="K13" s="124">
        <v>-2.75</v>
      </c>
      <c r="L13" s="124">
        <v>-3.125</v>
      </c>
      <c r="M13" s="232" t="s">
        <v>18</v>
      </c>
      <c r="N13" s="232" t="s">
        <v>18</v>
      </c>
      <c r="O13" s="232" t="s">
        <v>18</v>
      </c>
      <c r="P13" s="223"/>
      <c r="Q13" s="789"/>
      <c r="R13" s="789"/>
      <c r="S13" s="789"/>
      <c r="T13" s="789"/>
      <c r="U13" s="789"/>
      <c r="V13" s="789"/>
      <c r="W13" s="789"/>
      <c r="X13" s="806"/>
      <c r="Y13" s="231"/>
    </row>
    <row r="14" spans="2:25" ht="15" customHeight="1" x14ac:dyDescent="0.25">
      <c r="B14" s="218">
        <f>'Flex Select Pricer'!A18-0.001</f>
        <v>7.2489999999999997</v>
      </c>
      <c r="C14" s="167">
        <f>'Flex Select Pricer'!H18</f>
        <v>101.5</v>
      </c>
      <c r="D14" s="167">
        <f>'Flex Select Pricer'!I18</f>
        <v>101.25</v>
      </c>
      <c r="E14" s="219"/>
      <c r="F14" s="794" t="s">
        <v>209</v>
      </c>
      <c r="G14" s="225" t="s">
        <v>126</v>
      </c>
      <c r="H14" s="127">
        <v>0.375</v>
      </c>
      <c r="I14" s="127">
        <v>0.375</v>
      </c>
      <c r="J14" s="127">
        <v>0.125</v>
      </c>
      <c r="K14" s="127">
        <v>-0.125</v>
      </c>
      <c r="L14" s="127">
        <v>-0.25</v>
      </c>
      <c r="M14" s="226">
        <v>-0.75</v>
      </c>
      <c r="N14" s="226">
        <v>-2</v>
      </c>
      <c r="O14" s="226">
        <v>-3.625</v>
      </c>
      <c r="P14" s="223"/>
      <c r="Q14" s="795" t="s">
        <v>22</v>
      </c>
      <c r="R14" s="795"/>
      <c r="S14" s="795"/>
      <c r="T14" s="795"/>
      <c r="U14" s="795"/>
      <c r="V14" s="795"/>
      <c r="W14" s="795"/>
      <c r="X14" s="796"/>
      <c r="Y14" s="231"/>
    </row>
    <row r="15" spans="2:25" ht="15" customHeight="1" x14ac:dyDescent="0.25">
      <c r="B15" s="218">
        <f>'Flex Select Pricer'!A19-0.001</f>
        <v>7.3739999999999997</v>
      </c>
      <c r="C15" s="167">
        <f>'Flex Select Pricer'!H19</f>
        <v>102</v>
      </c>
      <c r="D15" s="167">
        <f>'Flex Select Pricer'!I19</f>
        <v>101.75</v>
      </c>
      <c r="E15" s="219"/>
      <c r="F15" s="794"/>
      <c r="G15" s="225" t="s">
        <v>21</v>
      </c>
      <c r="H15" s="124">
        <v>0.375</v>
      </c>
      <c r="I15" s="127">
        <v>0.375</v>
      </c>
      <c r="J15" s="127">
        <v>0.125</v>
      </c>
      <c r="K15" s="127">
        <v>-0.125</v>
      </c>
      <c r="L15" s="124">
        <v>-0.25</v>
      </c>
      <c r="M15" s="226">
        <v>-1</v>
      </c>
      <c r="N15" s="226">
        <v>-2.625</v>
      </c>
      <c r="O15" s="226">
        <v>-4</v>
      </c>
      <c r="P15" s="223"/>
      <c r="Q15" s="698" t="s">
        <v>24</v>
      </c>
      <c r="R15" s="698"/>
      <c r="S15" s="698"/>
      <c r="T15" s="698"/>
      <c r="U15" s="698"/>
      <c r="V15" s="698"/>
      <c r="W15" s="698"/>
      <c r="X15" s="699"/>
      <c r="Y15" s="231"/>
    </row>
    <row r="16" spans="2:25" ht="15" customHeight="1" x14ac:dyDescent="0.25">
      <c r="B16" s="218">
        <f>'Flex Select Pricer'!A20-0.001</f>
        <v>7.4989999999999997</v>
      </c>
      <c r="C16" s="167">
        <f>'Flex Select Pricer'!H20</f>
        <v>102.375</v>
      </c>
      <c r="D16" s="167">
        <f>'Flex Select Pricer'!I20</f>
        <v>102.125</v>
      </c>
      <c r="E16" s="219"/>
      <c r="F16" s="794"/>
      <c r="G16" s="225" t="s">
        <v>23</v>
      </c>
      <c r="H16" s="127">
        <v>0</v>
      </c>
      <c r="I16" s="127">
        <v>0</v>
      </c>
      <c r="J16" s="127">
        <v>-0.25</v>
      </c>
      <c r="K16" s="127">
        <v>-0.5</v>
      </c>
      <c r="L16" s="124">
        <v>-0.75</v>
      </c>
      <c r="M16" s="124">
        <v>-1.375</v>
      </c>
      <c r="N16" s="124">
        <v>-2.875</v>
      </c>
      <c r="O16" s="233">
        <v>-4.875</v>
      </c>
      <c r="P16" s="223"/>
      <c r="Q16" s="789" t="s">
        <v>26</v>
      </c>
      <c r="R16" s="789"/>
      <c r="S16" s="789"/>
      <c r="T16" s="790">
        <v>6.25E-2</v>
      </c>
      <c r="U16" s="790"/>
      <c r="V16" s="790"/>
      <c r="W16" s="790"/>
      <c r="X16" s="791"/>
      <c r="Y16" s="231"/>
    </row>
    <row r="17" spans="2:25" ht="15" customHeight="1" x14ac:dyDescent="0.25">
      <c r="B17" s="218">
        <f>'Flex Select Pricer'!A21-0.001</f>
        <v>7.6239999999999997</v>
      </c>
      <c r="C17" s="167">
        <f>'Flex Select Pricer'!H21</f>
        <v>102.75</v>
      </c>
      <c r="D17" s="167">
        <f>'Flex Select Pricer'!I21</f>
        <v>102.5</v>
      </c>
      <c r="E17" s="219"/>
      <c r="F17" s="794"/>
      <c r="G17" s="225" t="s">
        <v>25</v>
      </c>
      <c r="H17" s="127">
        <v>-0.125</v>
      </c>
      <c r="I17" s="127">
        <v>-0.25</v>
      </c>
      <c r="J17" s="127">
        <v>-0.375</v>
      </c>
      <c r="K17" s="124">
        <v>-0.75</v>
      </c>
      <c r="L17" s="124">
        <v>-1.25</v>
      </c>
      <c r="M17" s="124">
        <v>-1.375</v>
      </c>
      <c r="N17" s="124">
        <v>-3.25</v>
      </c>
      <c r="O17" s="229" t="s">
        <v>18</v>
      </c>
      <c r="P17" s="223"/>
      <c r="Q17" s="789" t="s">
        <v>28</v>
      </c>
      <c r="R17" s="789"/>
      <c r="S17" s="789"/>
      <c r="T17" s="790">
        <v>0</v>
      </c>
      <c r="U17" s="790"/>
      <c r="V17" s="790"/>
      <c r="W17" s="790"/>
      <c r="X17" s="791"/>
      <c r="Y17" s="230"/>
    </row>
    <row r="18" spans="2:25" x14ac:dyDescent="0.25">
      <c r="B18" s="218">
        <f>'Flex Select Pricer'!A22-0.001</f>
        <v>7.7489999999999997</v>
      </c>
      <c r="C18" s="167">
        <f>'Flex Select Pricer'!H22</f>
        <v>103.125</v>
      </c>
      <c r="D18" s="167">
        <f>'Flex Select Pricer'!I22</f>
        <v>102.875</v>
      </c>
      <c r="E18" s="219"/>
      <c r="F18" s="794"/>
      <c r="G18" s="225" t="s">
        <v>27</v>
      </c>
      <c r="H18" s="127">
        <v>-0.75</v>
      </c>
      <c r="I18" s="127">
        <v>-1</v>
      </c>
      <c r="J18" s="127">
        <v>-1.125</v>
      </c>
      <c r="K18" s="127">
        <v>-1.5</v>
      </c>
      <c r="L18" s="127">
        <v>-2.25</v>
      </c>
      <c r="M18" s="127">
        <v>-2.875</v>
      </c>
      <c r="N18" s="229" t="s">
        <v>18</v>
      </c>
      <c r="O18" s="229" t="s">
        <v>18</v>
      </c>
      <c r="P18" s="223"/>
      <c r="Q18" s="789" t="s">
        <v>30</v>
      </c>
      <c r="R18" s="789"/>
      <c r="S18" s="789"/>
      <c r="T18" s="790">
        <v>-0.125</v>
      </c>
      <c r="U18" s="790"/>
      <c r="V18" s="790"/>
      <c r="W18" s="790"/>
      <c r="X18" s="791"/>
    </row>
    <row r="19" spans="2:25" ht="15.75" customHeight="1" x14ac:dyDescent="0.25">
      <c r="B19" s="218">
        <f>'Flex Select Pricer'!A23-0.001</f>
        <v>7.8739999999999997</v>
      </c>
      <c r="C19" s="167">
        <f>'Flex Select Pricer'!H23</f>
        <v>103.4375</v>
      </c>
      <c r="D19" s="167">
        <f>'Flex Select Pricer'!I23</f>
        <v>103.1875</v>
      </c>
      <c r="E19" s="219"/>
      <c r="F19" s="794"/>
      <c r="G19" s="225" t="s">
        <v>206</v>
      </c>
      <c r="H19" s="124">
        <v>-1</v>
      </c>
      <c r="I19" s="124">
        <v>-1.25</v>
      </c>
      <c r="J19" s="124">
        <v>-1.625</v>
      </c>
      <c r="K19" s="124">
        <v>-2.625</v>
      </c>
      <c r="L19" s="124">
        <v>-3.25</v>
      </c>
      <c r="M19" s="124">
        <v>-3.75</v>
      </c>
      <c r="N19" s="229" t="s">
        <v>18</v>
      </c>
      <c r="O19" s="229" t="s">
        <v>18</v>
      </c>
      <c r="P19" s="223"/>
      <c r="Q19" s="797" t="s">
        <v>32</v>
      </c>
      <c r="R19" s="797"/>
      <c r="S19" s="797"/>
      <c r="T19" s="797"/>
      <c r="U19" s="797"/>
      <c r="V19" s="797"/>
      <c r="W19" s="797"/>
      <c r="X19" s="798"/>
    </row>
    <row r="20" spans="2:25" ht="15" customHeight="1" x14ac:dyDescent="0.25">
      <c r="B20" s="218">
        <f>'Flex Select Pricer'!A24-0.001</f>
        <v>7.9989999999999997</v>
      </c>
      <c r="C20" s="167">
        <f>'Flex Select Pricer'!H24</f>
        <v>103.75</v>
      </c>
      <c r="D20" s="167">
        <f>'Flex Select Pricer'!I24</f>
        <v>103.5</v>
      </c>
      <c r="E20" s="219"/>
      <c r="F20" s="794"/>
      <c r="G20" s="225" t="s">
        <v>208</v>
      </c>
      <c r="H20" s="124">
        <v>-1.875</v>
      </c>
      <c r="I20" s="124">
        <v>-1.875</v>
      </c>
      <c r="J20" s="124">
        <v>-2</v>
      </c>
      <c r="K20" s="124">
        <v>-2.875</v>
      </c>
      <c r="L20" s="124">
        <v>-3.75</v>
      </c>
      <c r="M20" s="232" t="s">
        <v>18</v>
      </c>
      <c r="N20" s="232" t="s">
        <v>18</v>
      </c>
      <c r="O20" s="232" t="s">
        <v>18</v>
      </c>
      <c r="P20" s="223"/>
      <c r="Q20" s="789" t="s">
        <v>33</v>
      </c>
      <c r="R20" s="789"/>
      <c r="S20" s="789"/>
      <c r="T20" s="790">
        <v>-0.25</v>
      </c>
      <c r="U20" s="790"/>
      <c r="V20" s="790"/>
      <c r="W20" s="790"/>
      <c r="X20" s="791"/>
    </row>
    <row r="21" spans="2:25" ht="15" customHeight="1" x14ac:dyDescent="0.25">
      <c r="B21" s="218">
        <f>'Flex Select Pricer'!A25-0.001</f>
        <v>8.1240000000000006</v>
      </c>
      <c r="C21" s="167">
        <f>'Flex Select Pricer'!H25</f>
        <v>104.0313</v>
      </c>
      <c r="D21" s="167">
        <f>'Flex Select Pricer'!I25</f>
        <v>103.7813</v>
      </c>
      <c r="E21" s="219"/>
      <c r="F21" s="234" t="s">
        <v>210</v>
      </c>
      <c r="G21" s="235"/>
      <c r="H21" s="235"/>
      <c r="I21" s="235"/>
      <c r="J21" s="235"/>
      <c r="K21" s="223"/>
      <c r="L21" s="223"/>
      <c r="M21" s="223"/>
      <c r="N21" s="223"/>
      <c r="O21" s="223"/>
      <c r="P21" s="223"/>
      <c r="Q21" s="789" t="s">
        <v>26</v>
      </c>
      <c r="R21" s="789"/>
      <c r="S21" s="789"/>
      <c r="T21" s="790">
        <v>-0.375</v>
      </c>
      <c r="U21" s="790"/>
      <c r="V21" s="790"/>
      <c r="W21" s="790"/>
      <c r="X21" s="791"/>
    </row>
    <row r="22" spans="2:25" ht="15" customHeight="1" x14ac:dyDescent="0.25">
      <c r="B22" s="218">
        <f>'Flex Select Pricer'!A26-0.001</f>
        <v>8.2490000000000006</v>
      </c>
      <c r="C22" s="167">
        <f>'Flex Select Pricer'!H26</f>
        <v>104.3125</v>
      </c>
      <c r="D22" s="167">
        <f>'Flex Select Pricer'!I26</f>
        <v>104.0625</v>
      </c>
      <c r="E22" s="219"/>
      <c r="F22" s="236"/>
      <c r="G22" s="223"/>
      <c r="H22" s="223"/>
      <c r="I22" s="223"/>
      <c r="J22" s="223"/>
      <c r="K22" s="223"/>
      <c r="L22" s="223"/>
      <c r="M22" s="223"/>
      <c r="N22" s="223"/>
      <c r="O22" s="223"/>
      <c r="P22" s="223"/>
      <c r="Q22" s="789" t="s">
        <v>34</v>
      </c>
      <c r="R22" s="789"/>
      <c r="S22" s="789"/>
      <c r="T22" s="792">
        <v>-0.25</v>
      </c>
      <c r="U22" s="792"/>
      <c r="V22" s="792"/>
      <c r="W22" s="792"/>
      <c r="X22" s="793"/>
    </row>
    <row r="23" spans="2:25" x14ac:dyDescent="0.25">
      <c r="B23" s="218">
        <f>'Flex Select Pricer'!A27-0.001</f>
        <v>8.3740000000000006</v>
      </c>
      <c r="C23" s="167">
        <f>'Flex Select Pricer'!H27</f>
        <v>104.5625</v>
      </c>
      <c r="D23" s="167">
        <f>'Flex Select Pricer'!I27</f>
        <v>104.3125</v>
      </c>
      <c r="E23" s="219"/>
      <c r="F23" s="772" t="s">
        <v>211</v>
      </c>
      <c r="G23" s="772"/>
      <c r="H23" s="772"/>
      <c r="I23" s="772"/>
      <c r="J23" s="772"/>
      <c r="K23" s="772"/>
      <c r="L23" s="772"/>
      <c r="M23" s="772"/>
      <c r="N23" s="772"/>
      <c r="O23" s="772"/>
      <c r="P23" s="223"/>
      <c r="Q23" s="785" t="s">
        <v>212</v>
      </c>
      <c r="R23" s="785"/>
      <c r="S23" s="785"/>
      <c r="T23" s="785"/>
      <c r="U23" s="785"/>
      <c r="V23" s="785"/>
      <c r="W23" s="785"/>
      <c r="X23" s="786"/>
    </row>
    <row r="24" spans="2:25" ht="15" customHeight="1" x14ac:dyDescent="0.25">
      <c r="B24" s="218">
        <f>'Flex Select Pricer'!A28-0.001</f>
        <v>8.4990000000000006</v>
      </c>
      <c r="C24" s="167">
        <f>'Flex Select Pricer'!H28</f>
        <v>104.8125</v>
      </c>
      <c r="D24" s="167">
        <f>'Flex Select Pricer'!I28</f>
        <v>104.5625</v>
      </c>
      <c r="E24" s="219"/>
      <c r="F24" s="215"/>
      <c r="G24" s="215"/>
      <c r="H24" s="217" t="s">
        <v>200</v>
      </c>
      <c r="I24" s="217" t="s">
        <v>213</v>
      </c>
      <c r="J24" s="217">
        <v>0.65000000000000013</v>
      </c>
      <c r="K24" s="217">
        <v>0.70000000000000018</v>
      </c>
      <c r="L24" s="217">
        <v>0.75000000000000022</v>
      </c>
      <c r="M24" s="217">
        <v>0.80000000000000027</v>
      </c>
      <c r="N24" s="217">
        <v>0.85</v>
      </c>
      <c r="O24" s="217">
        <v>0.9</v>
      </c>
      <c r="P24" s="223"/>
      <c r="Q24" s="781" t="s">
        <v>214</v>
      </c>
      <c r="R24" s="781"/>
      <c r="S24" s="781"/>
      <c r="T24" s="781"/>
      <c r="U24" s="781"/>
      <c r="V24" s="781"/>
      <c r="W24" s="781"/>
      <c r="X24" s="782"/>
    </row>
    <row r="25" spans="2:25" ht="15" customHeight="1" x14ac:dyDescent="0.25">
      <c r="B25" s="218">
        <f>'Flex Select Pricer'!A29-0.001</f>
        <v>8.6240000000000006</v>
      </c>
      <c r="C25" s="167">
        <f>'Flex Select Pricer'!H29</f>
        <v>105.0625</v>
      </c>
      <c r="D25" s="167">
        <f>'Flex Select Pricer'!I29</f>
        <v>104.8125</v>
      </c>
      <c r="E25" s="219"/>
      <c r="F25" s="767" t="s">
        <v>215</v>
      </c>
      <c r="G25" s="238" t="s">
        <v>216</v>
      </c>
      <c r="H25" s="239">
        <v>-0.875</v>
      </c>
      <c r="I25" s="239">
        <v>-1</v>
      </c>
      <c r="J25" s="239">
        <v>-1.125</v>
      </c>
      <c r="K25" s="240">
        <v>-1.25</v>
      </c>
      <c r="L25" s="240">
        <v>-1.375</v>
      </c>
      <c r="M25" s="240">
        <v>-1.5</v>
      </c>
      <c r="N25" s="240">
        <v>-1.5</v>
      </c>
      <c r="O25" s="240">
        <v>-1.5</v>
      </c>
      <c r="P25" s="223"/>
      <c r="Q25" s="787" t="s">
        <v>217</v>
      </c>
      <c r="R25" s="787"/>
      <c r="S25" s="787"/>
      <c r="T25" s="787"/>
      <c r="U25" s="787"/>
      <c r="V25" s="787"/>
      <c r="W25" s="787"/>
      <c r="X25" s="788"/>
    </row>
    <row r="26" spans="2:25" x14ac:dyDescent="0.25">
      <c r="B26" s="218">
        <f>'Flex Select Pricer'!A30-0.001</f>
        <v>8.7490000000000006</v>
      </c>
      <c r="C26" s="167">
        <f>'Flex Select Pricer'!H30</f>
        <v>105.3125</v>
      </c>
      <c r="D26" s="167">
        <f>'Flex Select Pricer'!I30</f>
        <v>105.0625</v>
      </c>
      <c r="E26" s="219"/>
      <c r="F26" s="768"/>
      <c r="G26" s="241" t="s">
        <v>218</v>
      </c>
      <c r="H26" s="239">
        <v>-0.375</v>
      </c>
      <c r="I26" s="239">
        <v>-0.5</v>
      </c>
      <c r="J26" s="239">
        <v>-0.5</v>
      </c>
      <c r="K26" s="240">
        <v>-0.625</v>
      </c>
      <c r="L26" s="240">
        <v>-0.75</v>
      </c>
      <c r="M26" s="240">
        <v>-1</v>
      </c>
      <c r="N26" s="242" t="s">
        <v>18</v>
      </c>
      <c r="O26" s="243" t="s">
        <v>18</v>
      </c>
      <c r="P26" s="223"/>
      <c r="Q26" s="770" t="s">
        <v>127</v>
      </c>
      <c r="R26" s="770"/>
      <c r="S26" s="770"/>
      <c r="T26" s="770"/>
      <c r="U26" s="770"/>
      <c r="V26" s="770"/>
      <c r="W26" s="770"/>
      <c r="X26" s="771"/>
    </row>
    <row r="27" spans="2:25" x14ac:dyDescent="0.25">
      <c r="B27" s="218">
        <f>'Flex Select Pricer'!A31-0.001</f>
        <v>8.8740000000000006</v>
      </c>
      <c r="C27" s="167">
        <f>'Flex Select Pricer'!H31</f>
        <v>105.5625</v>
      </c>
      <c r="D27" s="167">
        <f>'Flex Select Pricer'!I31</f>
        <v>105.3125</v>
      </c>
      <c r="E27" s="219"/>
      <c r="F27" s="769"/>
      <c r="G27" s="241" t="s">
        <v>219</v>
      </c>
      <c r="H27" s="239">
        <v>-0.5</v>
      </c>
      <c r="I27" s="239">
        <v>-0.5</v>
      </c>
      <c r="J27" s="239">
        <v>-0.5</v>
      </c>
      <c r="K27" s="240">
        <v>-0.625</v>
      </c>
      <c r="L27" s="240">
        <v>-0.75</v>
      </c>
      <c r="M27" s="240">
        <v>-1</v>
      </c>
      <c r="N27" s="242" t="s">
        <v>18</v>
      </c>
      <c r="O27" s="242" t="s">
        <v>18</v>
      </c>
      <c r="P27" s="223"/>
      <c r="Q27" s="770" t="s">
        <v>84</v>
      </c>
      <c r="R27" s="770"/>
      <c r="S27" s="770"/>
      <c r="T27" s="770"/>
      <c r="U27" s="770"/>
      <c r="V27" s="770"/>
      <c r="W27" s="770"/>
      <c r="X27" s="771"/>
    </row>
    <row r="28" spans="2:25" x14ac:dyDescent="0.25">
      <c r="B28" s="218">
        <f>'Flex Select Pricer'!A32-0.001</f>
        <v>8.9990000000000006</v>
      </c>
      <c r="C28" s="167">
        <f>'Flex Select Pricer'!H32</f>
        <v>105.8125</v>
      </c>
      <c r="D28" s="167">
        <f>'Flex Select Pricer'!I32</f>
        <v>105.5625</v>
      </c>
      <c r="E28" s="219"/>
      <c r="F28" s="767" t="s">
        <v>220</v>
      </c>
      <c r="G28" s="238" t="s">
        <v>221</v>
      </c>
      <c r="H28" s="239">
        <v>-0.75</v>
      </c>
      <c r="I28" s="239">
        <v>-0.875</v>
      </c>
      <c r="J28" s="239">
        <v>-0.875</v>
      </c>
      <c r="K28" s="240">
        <v>-1</v>
      </c>
      <c r="L28" s="240">
        <v>-1</v>
      </c>
      <c r="M28" s="240">
        <v>-1</v>
      </c>
      <c r="N28" s="243" t="s">
        <v>18</v>
      </c>
      <c r="O28" s="243" t="s">
        <v>18</v>
      </c>
      <c r="P28" s="223"/>
      <c r="Q28" s="770"/>
      <c r="R28" s="770"/>
      <c r="S28" s="770"/>
      <c r="T28" s="770"/>
      <c r="U28" s="770"/>
      <c r="V28" s="770"/>
      <c r="W28" s="770"/>
      <c r="X28" s="771"/>
    </row>
    <row r="29" spans="2:25" ht="15" customHeight="1" x14ac:dyDescent="0.25">
      <c r="B29" s="218">
        <f>'Flex Select Pricer'!A33-0.001</f>
        <v>9.1240000000000006</v>
      </c>
      <c r="C29" s="167">
        <f>'Flex Select Pricer'!H33</f>
        <v>106.0625</v>
      </c>
      <c r="D29" s="167">
        <f>'Flex Select Pricer'!I33</f>
        <v>105.8125</v>
      </c>
      <c r="E29" s="219"/>
      <c r="F29" s="768"/>
      <c r="G29" s="238" t="s">
        <v>222</v>
      </c>
      <c r="H29" s="239">
        <v>-0.5</v>
      </c>
      <c r="I29" s="239">
        <v>-0.75</v>
      </c>
      <c r="J29" s="239">
        <v>-0.75</v>
      </c>
      <c r="K29" s="240">
        <v>-0.75</v>
      </c>
      <c r="L29" s="240">
        <v>-1</v>
      </c>
      <c r="M29" s="240">
        <v>-1</v>
      </c>
      <c r="N29" s="240">
        <v>-1</v>
      </c>
      <c r="O29" s="167">
        <v>-1.25</v>
      </c>
      <c r="P29" s="223"/>
      <c r="Q29" s="770" t="s">
        <v>223</v>
      </c>
      <c r="R29" s="770"/>
      <c r="S29" s="770"/>
      <c r="T29" s="770"/>
      <c r="U29" s="770"/>
      <c r="V29" s="770"/>
      <c r="W29" s="770"/>
      <c r="X29" s="771"/>
    </row>
    <row r="30" spans="2:25" ht="15" customHeight="1" x14ac:dyDescent="0.25">
      <c r="B30" s="218">
        <f>'Flex Select Pricer'!A34-0.001</f>
        <v>9.2490000000000006</v>
      </c>
      <c r="C30" s="167">
        <f>'Flex Select Pricer'!H34</f>
        <v>106.3125</v>
      </c>
      <c r="D30" s="167">
        <f>'Flex Select Pricer'!I34</f>
        <v>106.0625</v>
      </c>
      <c r="E30" s="219"/>
      <c r="F30" s="768"/>
      <c r="G30" s="238" t="s">
        <v>146</v>
      </c>
      <c r="H30" s="239">
        <v>0</v>
      </c>
      <c r="I30" s="239">
        <v>0</v>
      </c>
      <c r="J30" s="239">
        <v>0</v>
      </c>
      <c r="K30" s="240">
        <v>0</v>
      </c>
      <c r="L30" s="240">
        <v>0</v>
      </c>
      <c r="M30" s="240">
        <v>0</v>
      </c>
      <c r="N30" s="240">
        <v>0</v>
      </c>
      <c r="O30" s="167">
        <v>0</v>
      </c>
      <c r="P30" s="223"/>
      <c r="Q30" s="770" t="s">
        <v>51</v>
      </c>
      <c r="R30" s="770"/>
      <c r="S30" s="770"/>
      <c r="T30" s="770"/>
      <c r="U30" s="770"/>
      <c r="V30" s="770"/>
      <c r="W30" s="770"/>
      <c r="X30" s="771"/>
    </row>
    <row r="31" spans="2:25" ht="15" customHeight="1" x14ac:dyDescent="0.25">
      <c r="B31" s="218">
        <f>'Flex Select Pricer'!A35-0.001</f>
        <v>9.3740000000000006</v>
      </c>
      <c r="C31" s="167">
        <f>'Flex Select Pricer'!H35</f>
        <v>106.5625</v>
      </c>
      <c r="D31" s="167">
        <f>'Flex Select Pricer'!I35</f>
        <v>106.3125</v>
      </c>
      <c r="E31" s="219"/>
      <c r="F31" s="768"/>
      <c r="G31" s="238" t="s">
        <v>224</v>
      </c>
      <c r="H31" s="239">
        <v>0</v>
      </c>
      <c r="I31" s="239">
        <v>0</v>
      </c>
      <c r="J31" s="239">
        <v>0</v>
      </c>
      <c r="K31" s="240">
        <v>0</v>
      </c>
      <c r="L31" s="240">
        <v>0</v>
      </c>
      <c r="M31" s="240">
        <v>0</v>
      </c>
      <c r="N31" s="240">
        <v>0</v>
      </c>
      <c r="O31" s="167">
        <v>0</v>
      </c>
      <c r="P31" s="223"/>
      <c r="Q31" s="770" t="s">
        <v>54</v>
      </c>
      <c r="R31" s="770"/>
      <c r="S31" s="770"/>
      <c r="T31" s="770"/>
      <c r="U31" s="770"/>
      <c r="V31" s="770"/>
      <c r="W31" s="770"/>
      <c r="X31" s="771"/>
    </row>
    <row r="32" spans="2:25" x14ac:dyDescent="0.25">
      <c r="B32" s="218">
        <f>'Flex Select Pricer'!A36-0.001</f>
        <v>9.4990000000000006</v>
      </c>
      <c r="C32" s="167">
        <f>'Flex Select Pricer'!H36</f>
        <v>106.8125</v>
      </c>
      <c r="D32" s="167">
        <f>'Flex Select Pricer'!I36</f>
        <v>106.5625</v>
      </c>
      <c r="E32" s="219"/>
      <c r="F32" s="768"/>
      <c r="G32" s="238" t="s">
        <v>148</v>
      </c>
      <c r="H32" s="239">
        <v>0.25</v>
      </c>
      <c r="I32" s="239">
        <v>0.25</v>
      </c>
      <c r="J32" s="239">
        <v>0.25</v>
      </c>
      <c r="K32" s="240">
        <v>0.25</v>
      </c>
      <c r="L32" s="240">
        <v>0</v>
      </c>
      <c r="M32" s="240">
        <v>0</v>
      </c>
      <c r="N32" s="240">
        <v>0</v>
      </c>
      <c r="O32" s="167">
        <v>-0.5</v>
      </c>
      <c r="P32" s="223"/>
      <c r="Q32" s="777" t="s">
        <v>57</v>
      </c>
      <c r="R32" s="777"/>
      <c r="S32" s="777"/>
      <c r="T32" s="777"/>
      <c r="U32" s="777"/>
      <c r="V32" s="777"/>
      <c r="W32" s="777"/>
      <c r="X32" s="778"/>
    </row>
    <row r="33" spans="2:24" ht="15" customHeight="1" x14ac:dyDescent="0.25">
      <c r="B33" s="218">
        <f>'Flex Select Pricer'!A37-0.001</f>
        <v>9.6240000000000006</v>
      </c>
      <c r="C33" s="167">
        <f>'Flex Select Pricer'!H37</f>
        <v>107.0625</v>
      </c>
      <c r="D33" s="167">
        <f>'Flex Select Pricer'!I37</f>
        <v>106.8125</v>
      </c>
      <c r="E33" s="219"/>
      <c r="F33" s="768"/>
      <c r="G33" s="238" t="s">
        <v>149</v>
      </c>
      <c r="H33" s="239">
        <v>0.125</v>
      </c>
      <c r="I33" s="239">
        <v>0.125</v>
      </c>
      <c r="J33" s="239">
        <v>0.125</v>
      </c>
      <c r="K33" s="240">
        <v>0</v>
      </c>
      <c r="L33" s="240">
        <v>-0.25</v>
      </c>
      <c r="M33" s="240">
        <v>-0.25</v>
      </c>
      <c r="N33" s="240">
        <v>-0.25</v>
      </c>
      <c r="O33" s="167">
        <v>-1.5</v>
      </c>
      <c r="P33" s="223"/>
      <c r="Q33" s="779" t="s">
        <v>131</v>
      </c>
      <c r="R33" s="779"/>
      <c r="S33" s="779"/>
      <c r="T33" s="779"/>
      <c r="U33" s="779"/>
      <c r="V33" s="779"/>
      <c r="W33" s="779"/>
      <c r="X33" s="780"/>
    </row>
    <row r="34" spans="2:24" x14ac:dyDescent="0.25">
      <c r="B34" s="218">
        <f>'Flex Select Pricer'!A38-0.001</f>
        <v>9.7490000000000006</v>
      </c>
      <c r="C34" s="167">
        <f>'Flex Select Pricer'!H38</f>
        <v>107.3125</v>
      </c>
      <c r="D34" s="167">
        <f>'Flex Select Pricer'!I38</f>
        <v>107.0625</v>
      </c>
      <c r="E34" s="219"/>
      <c r="F34" s="768"/>
      <c r="G34" s="238" t="s">
        <v>150</v>
      </c>
      <c r="H34" s="239">
        <v>-0.125</v>
      </c>
      <c r="I34" s="239">
        <v>-0.125</v>
      </c>
      <c r="J34" s="239">
        <v>-0.125</v>
      </c>
      <c r="K34" s="240">
        <v>-0.25</v>
      </c>
      <c r="L34" s="233">
        <v>-0.5</v>
      </c>
      <c r="M34" s="233">
        <v>-1</v>
      </c>
      <c r="N34" s="240">
        <v>-1.25</v>
      </c>
      <c r="O34" s="243" t="s">
        <v>18</v>
      </c>
      <c r="P34" s="223"/>
      <c r="Q34" s="779" t="s">
        <v>225</v>
      </c>
      <c r="R34" s="779"/>
      <c r="S34" s="779"/>
      <c r="T34" s="779"/>
      <c r="U34" s="779"/>
      <c r="V34" s="779"/>
      <c r="W34" s="779"/>
      <c r="X34" s="780"/>
    </row>
    <row r="35" spans="2:24" x14ac:dyDescent="0.25">
      <c r="B35" s="218">
        <f>'Flex Select Pricer'!A39-0.001</f>
        <v>9.8740000000000006</v>
      </c>
      <c r="C35" s="167">
        <f>'Flex Select Pricer'!H39</f>
        <v>107.5625</v>
      </c>
      <c r="D35" s="167">
        <f>'Flex Select Pricer'!I39</f>
        <v>107.3125</v>
      </c>
      <c r="E35" s="223"/>
      <c r="F35" s="768"/>
      <c r="G35" s="238" t="s">
        <v>151</v>
      </c>
      <c r="H35" s="228">
        <v>-0.25</v>
      </c>
      <c r="I35" s="228">
        <v>-0.25</v>
      </c>
      <c r="J35" s="228">
        <v>-0.25</v>
      </c>
      <c r="K35" s="233">
        <v>-0.375</v>
      </c>
      <c r="L35" s="233">
        <v>-0.5</v>
      </c>
      <c r="M35" s="240">
        <v>-1.125</v>
      </c>
      <c r="N35" s="242" t="s">
        <v>18</v>
      </c>
      <c r="O35" s="243" t="s">
        <v>18</v>
      </c>
      <c r="P35" s="223"/>
      <c r="Q35" s="781" t="s">
        <v>69</v>
      </c>
      <c r="R35" s="781"/>
      <c r="S35" s="781"/>
      <c r="T35" s="781"/>
      <c r="U35" s="781"/>
      <c r="V35" s="781"/>
      <c r="W35" s="781"/>
      <c r="X35" s="782"/>
    </row>
    <row r="36" spans="2:24" ht="15" customHeight="1" x14ac:dyDescent="0.25">
      <c r="B36" s="218">
        <f>'Flex Select Pricer'!A40-0.001</f>
        <v>9.9990000000000006</v>
      </c>
      <c r="C36" s="167">
        <f>'Flex Select Pricer'!H40</f>
        <v>107.8125</v>
      </c>
      <c r="D36" s="167">
        <f>'Flex Select Pricer'!I40</f>
        <v>107.5625</v>
      </c>
      <c r="E36" s="223"/>
      <c r="F36" s="769"/>
      <c r="G36" s="238" t="s">
        <v>154</v>
      </c>
      <c r="H36" s="228">
        <v>-1.375</v>
      </c>
      <c r="I36" s="228">
        <v>-1.375</v>
      </c>
      <c r="J36" s="228">
        <v>-1.5</v>
      </c>
      <c r="K36" s="233">
        <v>-1.75</v>
      </c>
      <c r="L36" s="228">
        <v>-2.25</v>
      </c>
      <c r="M36" s="242" t="s">
        <v>18</v>
      </c>
      <c r="N36" s="242" t="s">
        <v>18</v>
      </c>
      <c r="O36" s="243" t="s">
        <v>18</v>
      </c>
      <c r="P36" s="223"/>
      <c r="Q36" s="783" t="s">
        <v>72</v>
      </c>
      <c r="R36" s="783"/>
      <c r="S36" s="783"/>
      <c r="T36" s="783"/>
      <c r="U36" s="783"/>
      <c r="V36" s="783"/>
      <c r="W36" s="783"/>
      <c r="X36" s="784"/>
    </row>
    <row r="37" spans="2:24" ht="16.149999999999999" customHeight="1" x14ac:dyDescent="0.25">
      <c r="B37" s="218">
        <f>'Flex Select Pricer'!A41-0.001</f>
        <v>10.124000000000001</v>
      </c>
      <c r="C37" s="167">
        <f>'Flex Select Pricer'!H41</f>
        <v>108.0625</v>
      </c>
      <c r="D37" s="167">
        <f>'Flex Select Pricer'!I41</f>
        <v>107.8125</v>
      </c>
      <c r="E37" s="223"/>
      <c r="F37" s="761" t="s">
        <v>226</v>
      </c>
      <c r="G37" s="238" t="s">
        <v>227</v>
      </c>
      <c r="H37" s="228">
        <v>-1.375</v>
      </c>
      <c r="I37" s="228">
        <v>-1.375</v>
      </c>
      <c r="J37" s="228">
        <v>-1.5</v>
      </c>
      <c r="K37" s="233">
        <v>-2</v>
      </c>
      <c r="L37" s="244" t="s">
        <v>18</v>
      </c>
      <c r="M37" s="244" t="s">
        <v>18</v>
      </c>
      <c r="N37" s="244" t="s">
        <v>18</v>
      </c>
      <c r="O37" s="245" t="s">
        <v>18</v>
      </c>
      <c r="P37" s="223"/>
      <c r="Q37" s="764" t="s">
        <v>75</v>
      </c>
      <c r="R37" s="765"/>
      <c r="S37" s="765"/>
      <c r="T37" s="765"/>
      <c r="U37" s="765"/>
      <c r="V37" s="765"/>
      <c r="W37" s="765"/>
      <c r="X37" s="766"/>
    </row>
    <row r="38" spans="2:24" ht="16.149999999999999" customHeight="1" x14ac:dyDescent="0.25">
      <c r="B38" s="218">
        <f>'Flex Select Pricer'!A42-0.001</f>
        <v>10.249000000000001</v>
      </c>
      <c r="C38" s="167">
        <f>'Flex Select Pricer'!H42</f>
        <v>108.3125</v>
      </c>
      <c r="D38" s="167">
        <f>'Flex Select Pricer'!I42</f>
        <v>108.0625</v>
      </c>
      <c r="E38" s="223"/>
      <c r="F38" s="762"/>
      <c r="G38" s="238" t="s">
        <v>228</v>
      </c>
      <c r="H38" s="228">
        <v>-2.25</v>
      </c>
      <c r="I38" s="228">
        <v>-2.375</v>
      </c>
      <c r="J38" s="228">
        <v>-2.875</v>
      </c>
      <c r="K38" s="244" t="s">
        <v>18</v>
      </c>
      <c r="L38" s="244" t="s">
        <v>18</v>
      </c>
      <c r="M38" s="244" t="s">
        <v>18</v>
      </c>
      <c r="N38" s="244" t="s">
        <v>18</v>
      </c>
      <c r="O38" s="245" t="s">
        <v>18</v>
      </c>
      <c r="P38" s="223"/>
      <c r="Q38" s="246"/>
      <c r="R38" s="247"/>
      <c r="S38" s="247"/>
      <c r="T38" s="247"/>
      <c r="U38" s="247"/>
      <c r="V38" s="247"/>
      <c r="W38" s="247"/>
      <c r="X38" s="248"/>
    </row>
    <row r="39" spans="2:24" ht="16.149999999999999" customHeight="1" x14ac:dyDescent="0.25">
      <c r="B39" s="218">
        <f>'Flex Select Pricer'!A43-0.001</f>
        <v>10.374000000000001</v>
      </c>
      <c r="C39" s="167">
        <f>'Flex Select Pricer'!H43</f>
        <v>108.5625</v>
      </c>
      <c r="D39" s="167">
        <f>'Flex Select Pricer'!I43</f>
        <v>108.3125</v>
      </c>
      <c r="E39" s="223"/>
      <c r="F39" s="763"/>
      <c r="G39" s="238" t="s">
        <v>229</v>
      </c>
      <c r="H39" s="228">
        <v>-3</v>
      </c>
      <c r="I39" s="228">
        <v>-3.5</v>
      </c>
      <c r="J39" s="228">
        <v>-4</v>
      </c>
      <c r="K39" s="244" t="s">
        <v>18</v>
      </c>
      <c r="L39" s="244" t="s">
        <v>18</v>
      </c>
      <c r="M39" s="244" t="s">
        <v>18</v>
      </c>
      <c r="N39" s="244" t="s">
        <v>18</v>
      </c>
      <c r="O39" s="245" t="s">
        <v>18</v>
      </c>
      <c r="P39" s="223"/>
      <c r="Q39" s="246"/>
      <c r="R39" s="247"/>
      <c r="S39" s="247"/>
      <c r="T39" s="247"/>
      <c r="U39" s="247"/>
      <c r="V39" s="247"/>
      <c r="W39" s="247"/>
      <c r="X39" s="248"/>
    </row>
    <row r="40" spans="2:24" ht="16.149999999999999" customHeight="1" x14ac:dyDescent="0.25">
      <c r="B40" s="218">
        <f>'Flex Select Pricer'!A44-0.001</f>
        <v>10.499000000000001</v>
      </c>
      <c r="C40" s="167">
        <f>'Flex Select Pricer'!H44</f>
        <v>108.8125</v>
      </c>
      <c r="D40" s="167">
        <f>'Flex Select Pricer'!I44</f>
        <v>108.5625</v>
      </c>
      <c r="E40" s="223"/>
      <c r="F40" s="767" t="s">
        <v>156</v>
      </c>
      <c r="G40" s="249" t="s">
        <v>230</v>
      </c>
      <c r="H40" s="125">
        <v>0</v>
      </c>
      <c r="I40" s="125">
        <v>0</v>
      </c>
      <c r="J40" s="125">
        <v>0</v>
      </c>
      <c r="K40" s="167">
        <v>0</v>
      </c>
      <c r="L40" s="250">
        <v>0</v>
      </c>
      <c r="M40" s="125">
        <v>-0.125</v>
      </c>
      <c r="N40" s="125">
        <v>-0.375</v>
      </c>
      <c r="O40" s="125">
        <v>-0.5</v>
      </c>
      <c r="P40" s="223"/>
      <c r="Q40" s="251"/>
      <c r="R40" s="252"/>
      <c r="S40" s="252"/>
      <c r="T40" s="252"/>
      <c r="U40" s="252"/>
      <c r="V40" s="252"/>
      <c r="W40" s="252"/>
      <c r="X40" s="253"/>
    </row>
    <row r="41" spans="2:24" ht="15" customHeight="1" x14ac:dyDescent="0.25">
      <c r="B41" s="218">
        <f>'Flex Select Pricer'!A45-0.001</f>
        <v>10.6225</v>
      </c>
      <c r="C41" s="167">
        <f>'Flex Select Pricer'!H45</f>
        <v>109.0625</v>
      </c>
      <c r="D41" s="167">
        <f>'Flex Select Pricer'!I45</f>
        <v>108.8125</v>
      </c>
      <c r="E41" s="223"/>
      <c r="F41" s="768"/>
      <c r="G41" s="238" t="s">
        <v>231</v>
      </c>
      <c r="H41" s="254">
        <v>-0.25</v>
      </c>
      <c r="I41" s="254">
        <v>-0.25</v>
      </c>
      <c r="J41" s="254">
        <v>-0.25</v>
      </c>
      <c r="K41" s="254">
        <v>-0.25</v>
      </c>
      <c r="L41" s="254">
        <v>-0.25</v>
      </c>
      <c r="M41" s="250">
        <v>-0.375</v>
      </c>
      <c r="N41" s="242" t="s">
        <v>18</v>
      </c>
      <c r="O41" s="243" t="s">
        <v>18</v>
      </c>
      <c r="P41" s="223"/>
      <c r="Q41" s="770" t="s">
        <v>141</v>
      </c>
      <c r="R41" s="770"/>
      <c r="S41" s="770"/>
      <c r="T41" s="770"/>
      <c r="U41" s="770"/>
      <c r="V41" s="770"/>
      <c r="W41" s="770"/>
      <c r="X41" s="771"/>
    </row>
    <row r="42" spans="2:24" x14ac:dyDescent="0.25">
      <c r="B42" s="218">
        <f>'Flex Select Pricer'!A46-0.001</f>
        <v>10.749000000000001</v>
      </c>
      <c r="C42" s="167">
        <f>'Flex Select Pricer'!H46</f>
        <v>109.3125</v>
      </c>
      <c r="D42" s="167">
        <f>'Flex Select Pricer'!I46</f>
        <v>109.0625</v>
      </c>
      <c r="E42" s="223"/>
      <c r="F42" s="768"/>
      <c r="G42" s="238" t="s">
        <v>232</v>
      </c>
      <c r="H42" s="239">
        <v>0</v>
      </c>
      <c r="I42" s="239">
        <v>0</v>
      </c>
      <c r="J42" s="239">
        <v>0</v>
      </c>
      <c r="K42" s="240">
        <v>0</v>
      </c>
      <c r="L42" s="240">
        <v>0</v>
      </c>
      <c r="M42" s="240">
        <v>-0.25</v>
      </c>
      <c r="N42" s="239">
        <v>-0.375</v>
      </c>
      <c r="O42" s="167">
        <v>-0.375</v>
      </c>
      <c r="P42" s="223"/>
      <c r="Q42" s="770" t="s">
        <v>233</v>
      </c>
      <c r="R42" s="770"/>
      <c r="S42" s="770"/>
      <c r="T42" s="770"/>
      <c r="U42" s="770"/>
      <c r="V42" s="770"/>
      <c r="W42" s="770"/>
      <c r="X42" s="771"/>
    </row>
    <row r="43" spans="2:24" x14ac:dyDescent="0.25">
      <c r="B43" s="218">
        <f>'Flex Select Pricer'!A47-0.001</f>
        <v>10.874000000000001</v>
      </c>
      <c r="C43" s="167">
        <f>'Flex Select Pricer'!H47</f>
        <v>109.5625</v>
      </c>
      <c r="D43" s="167">
        <f>'Flex Select Pricer'!I47</f>
        <v>109.3125</v>
      </c>
      <c r="E43" s="223"/>
      <c r="F43" s="768"/>
      <c r="G43" s="238" t="s">
        <v>234</v>
      </c>
      <c r="H43" s="255">
        <v>-0.25</v>
      </c>
      <c r="I43" s="239">
        <v>-0.25</v>
      </c>
      <c r="J43" s="239">
        <v>-0.5</v>
      </c>
      <c r="K43" s="240">
        <v>-0.5</v>
      </c>
      <c r="L43" s="240">
        <v>-0.75</v>
      </c>
      <c r="M43" s="240">
        <v>-1</v>
      </c>
      <c r="N43" s="242" t="s">
        <v>18</v>
      </c>
      <c r="O43" s="243" t="s">
        <v>18</v>
      </c>
      <c r="P43" s="223"/>
      <c r="Q43" s="770" t="s">
        <v>235</v>
      </c>
      <c r="R43" s="770"/>
      <c r="S43" s="770"/>
      <c r="T43" s="770"/>
      <c r="U43" s="770"/>
      <c r="V43" s="770"/>
      <c r="W43" s="770"/>
      <c r="X43" s="771"/>
    </row>
    <row r="44" spans="2:24" x14ac:dyDescent="0.25">
      <c r="B44" s="218">
        <f>'Flex Select Pricer'!A48-0.001</f>
        <v>10.999000000000001</v>
      </c>
      <c r="C44" s="167">
        <f>'Flex Select Pricer'!H48</f>
        <v>109.8125</v>
      </c>
      <c r="D44" s="167">
        <f>'Flex Select Pricer'!I48</f>
        <v>109.5625</v>
      </c>
      <c r="E44" s="223"/>
      <c r="F44" s="768"/>
      <c r="G44" s="238" t="s">
        <v>236</v>
      </c>
      <c r="H44" s="255">
        <v>-0.125</v>
      </c>
      <c r="I44" s="255">
        <v>-0.125</v>
      </c>
      <c r="J44" s="255">
        <v>-0.375</v>
      </c>
      <c r="K44" s="172">
        <v>-0.375</v>
      </c>
      <c r="L44" s="240">
        <v>-0.5</v>
      </c>
      <c r="M44" s="240">
        <v>-0.75</v>
      </c>
      <c r="N44" s="242" t="s">
        <v>18</v>
      </c>
      <c r="O44" s="243" t="s">
        <v>18</v>
      </c>
      <c r="P44" s="223"/>
      <c r="Q44" s="770" t="s">
        <v>46</v>
      </c>
      <c r="R44" s="770"/>
      <c r="S44" s="770"/>
      <c r="T44" s="770"/>
      <c r="U44" s="770"/>
      <c r="V44" s="770"/>
      <c r="W44" s="770"/>
      <c r="X44" s="771"/>
    </row>
    <row r="45" spans="2:24" x14ac:dyDescent="0.25">
      <c r="B45" s="218">
        <f>'Flex Select Pricer'!A49-0.001</f>
        <v>11.124000000000001</v>
      </c>
      <c r="C45" s="167">
        <f>'Flex Select Pricer'!H49</f>
        <v>110.0625</v>
      </c>
      <c r="D45" s="167">
        <f>'Flex Select Pricer'!I49</f>
        <v>109.8125</v>
      </c>
      <c r="E45" s="223"/>
      <c r="F45" s="768"/>
      <c r="G45" s="238" t="s">
        <v>237</v>
      </c>
      <c r="H45" s="255">
        <v>-0.25</v>
      </c>
      <c r="I45" s="239">
        <v>-0.25</v>
      </c>
      <c r="J45" s="239">
        <v>-0.5</v>
      </c>
      <c r="K45" s="240">
        <v>-0.5</v>
      </c>
      <c r="L45" s="240">
        <v>-0.75</v>
      </c>
      <c r="M45" s="240">
        <v>-1</v>
      </c>
      <c r="N45" s="242" t="s">
        <v>18</v>
      </c>
      <c r="O45" s="243" t="s">
        <v>18</v>
      </c>
      <c r="P45" s="223"/>
      <c r="Q45" s="772" t="s">
        <v>238</v>
      </c>
      <c r="R45" s="772"/>
      <c r="S45" s="772"/>
      <c r="T45" s="772"/>
      <c r="U45" s="772"/>
      <c r="V45" s="772"/>
      <c r="W45" s="772"/>
      <c r="X45" s="773"/>
    </row>
    <row r="46" spans="2:24" ht="18" customHeight="1" x14ac:dyDescent="0.3">
      <c r="B46" s="756" t="s">
        <v>239</v>
      </c>
      <c r="C46" s="757"/>
      <c r="D46" s="758">
        <v>98</v>
      </c>
      <c r="E46" s="759"/>
      <c r="F46" s="768"/>
      <c r="G46" s="238" t="s">
        <v>240</v>
      </c>
      <c r="H46" s="239">
        <v>-0.25</v>
      </c>
      <c r="I46" s="239">
        <v>-0.25</v>
      </c>
      <c r="J46" s="239">
        <v>-0.25</v>
      </c>
      <c r="K46" s="240">
        <v>-0.25</v>
      </c>
      <c r="L46" s="240">
        <v>-0.25</v>
      </c>
      <c r="M46" s="240">
        <v>-0.25</v>
      </c>
      <c r="N46" s="240">
        <v>-0.75</v>
      </c>
      <c r="O46" s="243" t="s">
        <v>18</v>
      </c>
      <c r="P46" s="223"/>
      <c r="Q46" s="215"/>
      <c r="R46" s="217">
        <v>0.60000000000000009</v>
      </c>
      <c r="S46" s="217">
        <v>0.65000000000000013</v>
      </c>
      <c r="T46" s="217">
        <v>0.70000000000000018</v>
      </c>
      <c r="U46" s="217">
        <v>0.75000000000000022</v>
      </c>
      <c r="V46" s="217">
        <v>0.80000000000000027</v>
      </c>
      <c r="W46" s="217">
        <v>0.85</v>
      </c>
      <c r="X46" s="256">
        <v>0.9</v>
      </c>
    </row>
    <row r="47" spans="2:24" ht="18.600000000000001" customHeight="1" x14ac:dyDescent="0.25">
      <c r="B47" s="257"/>
      <c r="C47" s="55" t="s">
        <v>164</v>
      </c>
      <c r="D47" s="258" t="s">
        <v>87</v>
      </c>
      <c r="E47" s="258" t="s">
        <v>241</v>
      </c>
      <c r="F47" s="768"/>
      <c r="G47" s="238" t="s">
        <v>71</v>
      </c>
      <c r="H47" s="239">
        <v>-0.25</v>
      </c>
      <c r="I47" s="239">
        <v>-0.25</v>
      </c>
      <c r="J47" s="239">
        <v>-0.375</v>
      </c>
      <c r="K47" s="240">
        <v>-0.375</v>
      </c>
      <c r="L47" s="240">
        <v>-0.5</v>
      </c>
      <c r="M47" s="240">
        <v>-0.5</v>
      </c>
      <c r="N47" s="240">
        <v>-1.25</v>
      </c>
      <c r="O47" s="243" t="s">
        <v>18</v>
      </c>
      <c r="P47" s="223"/>
      <c r="Q47" s="259" t="s">
        <v>242</v>
      </c>
      <c r="R47" s="260">
        <v>-0.625</v>
      </c>
      <c r="S47" s="260">
        <v>-0.625</v>
      </c>
      <c r="T47" s="261" t="s">
        <v>18</v>
      </c>
      <c r="U47" s="261" t="s">
        <v>18</v>
      </c>
      <c r="V47" s="261" t="s">
        <v>18</v>
      </c>
      <c r="W47" s="261" t="s">
        <v>18</v>
      </c>
      <c r="X47" s="262" t="s">
        <v>18</v>
      </c>
    </row>
    <row r="48" spans="2:24" ht="19.149999999999999" customHeight="1" x14ac:dyDescent="0.25">
      <c r="B48" s="760" t="s">
        <v>243</v>
      </c>
      <c r="C48" s="237" t="s">
        <v>244</v>
      </c>
      <c r="D48" s="226">
        <v>-2</v>
      </c>
      <c r="E48" s="226">
        <v>100.5</v>
      </c>
      <c r="F48" s="768"/>
      <c r="G48" s="238" t="s">
        <v>245</v>
      </c>
      <c r="H48" s="239">
        <v>-0.25</v>
      </c>
      <c r="I48" s="239">
        <v>-0.25</v>
      </c>
      <c r="J48" s="239">
        <v>-0.25</v>
      </c>
      <c r="K48" s="240">
        <v>-0.25</v>
      </c>
      <c r="L48" s="240">
        <v>-0.25</v>
      </c>
      <c r="M48" s="240">
        <v>-0.25</v>
      </c>
      <c r="N48" s="240">
        <v>-0.25</v>
      </c>
      <c r="O48" s="243" t="s">
        <v>18</v>
      </c>
      <c r="P48" s="223"/>
      <c r="Q48" s="259" t="s">
        <v>246</v>
      </c>
      <c r="R48" s="260">
        <v>-0.375</v>
      </c>
      <c r="S48" s="260">
        <v>-0.375</v>
      </c>
      <c r="T48" s="260">
        <v>-0.375</v>
      </c>
      <c r="U48" s="261" t="s">
        <v>18</v>
      </c>
      <c r="V48" s="261" t="s">
        <v>18</v>
      </c>
      <c r="W48" s="261" t="s">
        <v>18</v>
      </c>
      <c r="X48" s="262" t="s">
        <v>18</v>
      </c>
    </row>
    <row r="49" spans="2:31" ht="18.600000000000001" customHeight="1" x14ac:dyDescent="0.25">
      <c r="B49" s="760"/>
      <c r="C49" s="237">
        <v>12</v>
      </c>
      <c r="D49" s="226">
        <v>-1.5</v>
      </c>
      <c r="E49" s="226">
        <v>101.5</v>
      </c>
      <c r="F49" s="768"/>
      <c r="G49" s="238" t="s">
        <v>247</v>
      </c>
      <c r="H49" s="125">
        <v>-0.375</v>
      </c>
      <c r="I49" s="125">
        <v>-0.375</v>
      </c>
      <c r="J49" s="125">
        <v>-0.375</v>
      </c>
      <c r="K49" s="167">
        <v>-0.375</v>
      </c>
      <c r="L49" s="167">
        <v>-0.375</v>
      </c>
      <c r="M49" s="167">
        <v>-0.5</v>
      </c>
      <c r="N49" s="240">
        <v>-0.5</v>
      </c>
      <c r="O49" s="243" t="s">
        <v>18</v>
      </c>
      <c r="P49" s="223"/>
      <c r="Q49" s="259" t="s">
        <v>248</v>
      </c>
      <c r="R49" s="260">
        <v>-0.375</v>
      </c>
      <c r="S49" s="260">
        <v>-0.375</v>
      </c>
      <c r="T49" s="260">
        <v>-0.375</v>
      </c>
      <c r="U49" s="260">
        <v>-0.375</v>
      </c>
      <c r="V49" s="260">
        <v>-0.375</v>
      </c>
      <c r="W49" s="261" t="s">
        <v>18</v>
      </c>
      <c r="X49" s="262" t="s">
        <v>18</v>
      </c>
    </row>
    <row r="50" spans="2:31" ht="16.899999999999999" customHeight="1" x14ac:dyDescent="0.25">
      <c r="B50" s="760"/>
      <c r="C50" s="237">
        <v>24</v>
      </c>
      <c r="D50" s="124">
        <v>-0.5</v>
      </c>
      <c r="E50" s="226">
        <v>102</v>
      </c>
      <c r="F50" s="768"/>
      <c r="G50" s="238" t="s">
        <v>249</v>
      </c>
      <c r="H50" s="125">
        <v>-1.5</v>
      </c>
      <c r="I50" s="125">
        <v>-1.5</v>
      </c>
      <c r="J50" s="125">
        <v>-1.5</v>
      </c>
      <c r="K50" s="167">
        <v>-1.5</v>
      </c>
      <c r="L50" s="167">
        <v>-1.625</v>
      </c>
      <c r="M50" s="243" t="s">
        <v>18</v>
      </c>
      <c r="N50" s="243" t="s">
        <v>18</v>
      </c>
      <c r="O50" s="243" t="s">
        <v>18</v>
      </c>
      <c r="P50" s="223"/>
      <c r="Q50" s="259" t="s">
        <v>250</v>
      </c>
      <c r="R50" s="260">
        <v>-0.625</v>
      </c>
      <c r="S50" s="260">
        <v>-0.625</v>
      </c>
      <c r="T50" s="260">
        <v>-0.625</v>
      </c>
      <c r="U50" s="260">
        <v>-0.625</v>
      </c>
      <c r="V50" s="260">
        <v>-0.625</v>
      </c>
      <c r="W50" s="260">
        <v>-0.625</v>
      </c>
      <c r="X50" s="263">
        <v>-0.625</v>
      </c>
      <c r="Y50" s="264"/>
      <c r="Z50" s="752"/>
      <c r="AA50" s="752"/>
      <c r="AB50" s="752"/>
      <c r="AC50" s="752"/>
    </row>
    <row r="51" spans="2:31" x14ac:dyDescent="0.25">
      <c r="B51" s="760"/>
      <c r="C51" s="237">
        <v>36</v>
      </c>
      <c r="D51" s="124">
        <v>0</v>
      </c>
      <c r="E51" s="226">
        <v>103</v>
      </c>
      <c r="F51" s="768"/>
      <c r="G51" s="238" t="s">
        <v>251</v>
      </c>
      <c r="H51" s="125">
        <v>-2.75</v>
      </c>
      <c r="I51" s="125">
        <v>-2.75</v>
      </c>
      <c r="J51" s="125">
        <v>-3</v>
      </c>
      <c r="K51" s="167">
        <v>-3.25</v>
      </c>
      <c r="L51" s="167">
        <v>-3.5</v>
      </c>
      <c r="M51" s="243" t="s">
        <v>18</v>
      </c>
      <c r="N51" s="243" t="s">
        <v>18</v>
      </c>
      <c r="O51" s="243" t="s">
        <v>18</v>
      </c>
      <c r="P51" s="223"/>
      <c r="Q51" s="259" t="s">
        <v>252</v>
      </c>
      <c r="R51" s="260">
        <v>-0.25</v>
      </c>
      <c r="S51" s="260">
        <v>-0.25</v>
      </c>
      <c r="T51" s="260">
        <v>-0.375</v>
      </c>
      <c r="U51" s="260">
        <v>-0.625</v>
      </c>
      <c r="V51" s="260">
        <v>-0.625</v>
      </c>
      <c r="W51" s="260">
        <v>-0.625</v>
      </c>
      <c r="X51" s="263">
        <v>-0.625</v>
      </c>
      <c r="Y51" s="264"/>
      <c r="Z51" s="752"/>
      <c r="AA51" s="752"/>
      <c r="AB51" s="752"/>
      <c r="AC51" s="752"/>
      <c r="AD51" s="264"/>
      <c r="AE51" s="264"/>
    </row>
    <row r="52" spans="2:31" x14ac:dyDescent="0.25">
      <c r="B52" s="760"/>
      <c r="C52" s="237">
        <v>48</v>
      </c>
      <c r="D52" s="226">
        <v>0.5</v>
      </c>
      <c r="E52" s="226">
        <v>103</v>
      </c>
      <c r="F52" s="768"/>
      <c r="G52" s="238" t="s">
        <v>253</v>
      </c>
      <c r="H52" s="125">
        <v>-2.75</v>
      </c>
      <c r="I52" s="125">
        <v>-2.75</v>
      </c>
      <c r="J52" s="125">
        <v>-3</v>
      </c>
      <c r="K52" s="167">
        <v>-3.25</v>
      </c>
      <c r="L52" s="243" t="s">
        <v>18</v>
      </c>
      <c r="M52" s="243" t="s">
        <v>18</v>
      </c>
      <c r="N52" s="243" t="s">
        <v>18</v>
      </c>
      <c r="O52" s="243" t="s">
        <v>18</v>
      </c>
      <c r="P52" s="223"/>
      <c r="Q52" s="259" t="s">
        <v>254</v>
      </c>
      <c r="R52" s="260">
        <v>-0.625</v>
      </c>
      <c r="S52" s="260">
        <v>-0.625</v>
      </c>
      <c r="T52" s="260">
        <v>-0.625</v>
      </c>
      <c r="U52" s="260">
        <v>-0.625</v>
      </c>
      <c r="V52" s="260">
        <v>-0.625</v>
      </c>
      <c r="W52" s="261" t="s">
        <v>18</v>
      </c>
      <c r="X52" s="262" t="s">
        <v>18</v>
      </c>
      <c r="Y52" s="264"/>
      <c r="Z52" s="752"/>
      <c r="AA52" s="752"/>
      <c r="AB52" s="751"/>
      <c r="AC52" s="751"/>
      <c r="AD52" s="751"/>
      <c r="AE52" s="751"/>
    </row>
    <row r="53" spans="2:31" x14ac:dyDescent="0.25">
      <c r="B53" s="760"/>
      <c r="C53" s="237">
        <v>60</v>
      </c>
      <c r="D53" s="226">
        <v>0.75</v>
      </c>
      <c r="E53" s="226">
        <v>103</v>
      </c>
      <c r="F53" s="768"/>
      <c r="G53" s="238" t="s">
        <v>255</v>
      </c>
      <c r="H53" s="125">
        <v>-1.5</v>
      </c>
      <c r="I53" s="265">
        <v>-1.625</v>
      </c>
      <c r="J53" s="239">
        <v>-1.75</v>
      </c>
      <c r="K53" s="239">
        <v>-2</v>
      </c>
      <c r="L53" s="239">
        <v>-2.25</v>
      </c>
      <c r="M53" s="239">
        <v>-2.5</v>
      </c>
      <c r="N53" s="239">
        <v>-3.625</v>
      </c>
      <c r="O53" s="243" t="s">
        <v>18</v>
      </c>
      <c r="P53" s="223"/>
      <c r="Q53" s="259" t="s">
        <v>256</v>
      </c>
      <c r="R53" s="260">
        <v>-0.875</v>
      </c>
      <c r="S53" s="260">
        <v>-0.875</v>
      </c>
      <c r="T53" s="260">
        <v>-0.875</v>
      </c>
      <c r="U53" s="261" t="s">
        <v>18</v>
      </c>
      <c r="V53" s="261" t="s">
        <v>18</v>
      </c>
      <c r="W53" s="261" t="s">
        <v>18</v>
      </c>
      <c r="X53" s="262" t="s">
        <v>18</v>
      </c>
      <c r="Y53" s="264"/>
      <c r="Z53" s="752"/>
      <c r="AA53" s="752"/>
      <c r="AB53" s="752"/>
      <c r="AC53" s="752"/>
      <c r="AD53" s="752"/>
      <c r="AE53" s="752"/>
    </row>
    <row r="54" spans="2:31" x14ac:dyDescent="0.25">
      <c r="B54" s="760"/>
      <c r="C54" s="237" t="s">
        <v>257</v>
      </c>
      <c r="D54" s="124">
        <v>-1</v>
      </c>
      <c r="E54" s="226">
        <v>103</v>
      </c>
      <c r="F54" s="768"/>
      <c r="G54" s="238" t="s">
        <v>258</v>
      </c>
      <c r="H54" s="125">
        <v>-0.25</v>
      </c>
      <c r="I54" s="125">
        <v>-0.25</v>
      </c>
      <c r="J54" s="239">
        <v>-0.25</v>
      </c>
      <c r="K54" s="240">
        <v>-0.25</v>
      </c>
      <c r="L54" s="240">
        <v>-0.25</v>
      </c>
      <c r="M54" s="240">
        <v>-0.25</v>
      </c>
      <c r="N54" s="240">
        <v>-0.25</v>
      </c>
      <c r="O54" s="167">
        <v>-0.25</v>
      </c>
      <c r="P54" s="223"/>
      <c r="Q54" s="259" t="s">
        <v>259</v>
      </c>
      <c r="R54" s="260">
        <v>-1.125</v>
      </c>
      <c r="S54" s="260">
        <v>-1.5</v>
      </c>
      <c r="T54" s="261" t="s">
        <v>18</v>
      </c>
      <c r="U54" s="261" t="s">
        <v>18</v>
      </c>
      <c r="V54" s="261" t="s">
        <v>18</v>
      </c>
      <c r="W54" s="261" t="s">
        <v>18</v>
      </c>
      <c r="X54" s="262" t="s">
        <v>18</v>
      </c>
    </row>
    <row r="55" spans="2:31" x14ac:dyDescent="0.25">
      <c r="B55" s="463" t="s">
        <v>97</v>
      </c>
      <c r="C55" s="464"/>
      <c r="D55" s="464"/>
      <c r="E55" s="215" t="s">
        <v>98</v>
      </c>
      <c r="F55" s="768"/>
      <c r="G55" s="238" t="s">
        <v>260</v>
      </c>
      <c r="H55" s="125">
        <v>0</v>
      </c>
      <c r="I55" s="125">
        <v>0</v>
      </c>
      <c r="J55" s="125">
        <v>0</v>
      </c>
      <c r="K55" s="167">
        <v>0</v>
      </c>
      <c r="L55" s="167">
        <v>0</v>
      </c>
      <c r="M55" s="167">
        <v>0</v>
      </c>
      <c r="N55" s="167">
        <v>0</v>
      </c>
      <c r="O55" s="167">
        <v>0</v>
      </c>
      <c r="P55" s="223"/>
      <c r="Q55" s="237" t="s">
        <v>261</v>
      </c>
      <c r="R55" s="260">
        <v>-0.25</v>
      </c>
      <c r="S55" s="260">
        <v>-0.25</v>
      </c>
      <c r="T55" s="260">
        <v>-0.25</v>
      </c>
      <c r="U55" s="260">
        <v>-0.25</v>
      </c>
      <c r="V55" s="260">
        <v>-0.5</v>
      </c>
      <c r="W55" s="260">
        <v>-0.5</v>
      </c>
      <c r="X55" s="263">
        <v>-0.5</v>
      </c>
    </row>
    <row r="56" spans="2:31" ht="15" customHeight="1" x14ac:dyDescent="0.25">
      <c r="B56" s="266" t="s">
        <v>262</v>
      </c>
      <c r="C56" s="267" t="s">
        <v>100</v>
      </c>
      <c r="D56" s="268" t="s">
        <v>101</v>
      </c>
      <c r="E56" s="269">
        <f>Control!$B$3</f>
        <v>4.3499999999999996</v>
      </c>
      <c r="F56" s="768"/>
      <c r="G56" s="238" t="s">
        <v>263</v>
      </c>
      <c r="H56" s="125">
        <v>-0.25</v>
      </c>
      <c r="I56" s="125">
        <v>-0.25</v>
      </c>
      <c r="J56" s="125">
        <v>-0.25</v>
      </c>
      <c r="K56" s="125">
        <v>-0.25</v>
      </c>
      <c r="L56" s="167">
        <v>-0.375</v>
      </c>
      <c r="M56" s="167">
        <v>-0.5</v>
      </c>
      <c r="N56" s="243" t="s">
        <v>18</v>
      </c>
      <c r="O56" s="243" t="s">
        <v>18</v>
      </c>
      <c r="P56" s="223"/>
      <c r="Q56" s="237" t="s">
        <v>264</v>
      </c>
      <c r="R56" s="270">
        <v>-0.375</v>
      </c>
      <c r="S56" s="270">
        <v>-0.375</v>
      </c>
      <c r="T56" s="270">
        <v>-0.375</v>
      </c>
      <c r="U56" s="270">
        <v>-0.375</v>
      </c>
      <c r="V56" s="270">
        <v>-0.375</v>
      </c>
      <c r="W56" s="271" t="s">
        <v>18</v>
      </c>
      <c r="X56" s="271" t="s">
        <v>18</v>
      </c>
    </row>
    <row r="57" spans="2:31" ht="15" customHeight="1" x14ac:dyDescent="0.25">
      <c r="B57" s="753" t="s">
        <v>265</v>
      </c>
      <c r="C57" s="754"/>
      <c r="D57" s="754"/>
      <c r="E57" s="755"/>
      <c r="F57" s="768"/>
      <c r="G57" s="238" t="s">
        <v>266</v>
      </c>
      <c r="H57" s="125">
        <v>-0.5</v>
      </c>
      <c r="I57" s="125">
        <v>-0.5</v>
      </c>
      <c r="J57" s="125">
        <v>-0.5</v>
      </c>
      <c r="K57" s="125">
        <v>-0.5</v>
      </c>
      <c r="L57" s="167">
        <v>-0.625</v>
      </c>
      <c r="M57" s="167">
        <v>-0.75</v>
      </c>
      <c r="N57" s="243" t="s">
        <v>18</v>
      </c>
      <c r="O57" s="243" t="s">
        <v>18</v>
      </c>
      <c r="P57" s="223"/>
      <c r="Q57" s="275" t="s">
        <v>267</v>
      </c>
      <c r="R57" s="276">
        <v>-0.375</v>
      </c>
      <c r="S57" s="276">
        <v>-0.375</v>
      </c>
      <c r="T57" s="276">
        <v>-0.375</v>
      </c>
      <c r="U57" s="276">
        <v>-0.375</v>
      </c>
      <c r="V57" s="276">
        <v>-0.375</v>
      </c>
      <c r="W57" s="276">
        <v>-0.375</v>
      </c>
      <c r="X57" s="271" t="s">
        <v>18</v>
      </c>
    </row>
    <row r="58" spans="2:31" ht="15" customHeight="1" x14ac:dyDescent="0.25">
      <c r="B58" s="272"/>
      <c r="C58" s="273"/>
      <c r="D58" s="273"/>
      <c r="E58" s="274"/>
      <c r="F58" s="768"/>
      <c r="G58" s="277" t="s">
        <v>173</v>
      </c>
      <c r="H58" s="125">
        <v>-0.25</v>
      </c>
      <c r="I58" s="125">
        <v>-0.25</v>
      </c>
      <c r="J58" s="125">
        <v>-0.25</v>
      </c>
      <c r="K58" s="167">
        <v>-0.25</v>
      </c>
      <c r="L58" s="167">
        <v>-0.25</v>
      </c>
      <c r="M58" s="167">
        <v>-0.25</v>
      </c>
      <c r="N58" s="167">
        <v>-0.25</v>
      </c>
      <c r="O58" s="167">
        <v>-0.25</v>
      </c>
      <c r="P58" s="223"/>
      <c r="Q58" s="774"/>
      <c r="R58" s="775"/>
      <c r="S58" s="775"/>
      <c r="T58" s="775"/>
      <c r="U58" s="775"/>
      <c r="V58" s="775"/>
      <c r="W58" s="775"/>
      <c r="X58" s="776"/>
    </row>
    <row r="59" spans="2:31" ht="15" customHeight="1" x14ac:dyDescent="0.25">
      <c r="B59" s="278"/>
      <c r="C59" s="279"/>
      <c r="D59" s="279"/>
      <c r="E59" s="280"/>
      <c r="F59" s="769"/>
      <c r="G59" s="277" t="s">
        <v>268</v>
      </c>
      <c r="H59" s="281">
        <v>-1.5</v>
      </c>
      <c r="I59" s="281">
        <v>-1.5</v>
      </c>
      <c r="J59" s="281">
        <v>-1.5</v>
      </c>
      <c r="K59" s="281">
        <v>-1.5</v>
      </c>
      <c r="L59" s="281">
        <v>-1.5</v>
      </c>
      <c r="M59" s="281">
        <v>-1.75</v>
      </c>
      <c r="N59" s="243" t="s">
        <v>18</v>
      </c>
      <c r="O59" s="243" t="s">
        <v>18</v>
      </c>
      <c r="P59" s="223"/>
      <c r="Q59" s="774"/>
      <c r="R59" s="775"/>
      <c r="S59" s="775"/>
      <c r="T59" s="775"/>
      <c r="U59" s="775"/>
      <c r="V59" s="775"/>
      <c r="W59" s="775"/>
      <c r="X59" s="776"/>
    </row>
    <row r="60" spans="2:31" x14ac:dyDescent="0.25">
      <c r="B60" s="278"/>
      <c r="C60" s="279"/>
      <c r="D60" s="279"/>
      <c r="E60" s="280"/>
      <c r="F60" s="739" t="s">
        <v>269</v>
      </c>
      <c r="G60" s="249" t="s">
        <v>270</v>
      </c>
      <c r="H60" s="125">
        <v>0</v>
      </c>
      <c r="I60" s="125">
        <v>0</v>
      </c>
      <c r="J60" s="125">
        <v>0</v>
      </c>
      <c r="K60" s="167">
        <v>0</v>
      </c>
      <c r="L60" s="167">
        <v>0</v>
      </c>
      <c r="M60" s="167">
        <v>0</v>
      </c>
      <c r="N60" s="167">
        <v>-0.25</v>
      </c>
      <c r="O60" s="167">
        <v>-0.25</v>
      </c>
      <c r="P60" s="223"/>
      <c r="Q60" s="741" t="s">
        <v>91</v>
      </c>
      <c r="R60" s="742"/>
      <c r="S60" s="742"/>
      <c r="T60" s="742"/>
      <c r="U60" s="742"/>
      <c r="V60" s="742"/>
      <c r="W60" s="742"/>
      <c r="X60" s="743"/>
    </row>
    <row r="61" spans="2:31" x14ac:dyDescent="0.25">
      <c r="B61" s="278"/>
      <c r="C61" s="279"/>
      <c r="D61" s="279"/>
      <c r="E61" s="280"/>
      <c r="F61" s="740"/>
      <c r="G61" s="249" t="s">
        <v>271</v>
      </c>
      <c r="H61" s="125">
        <v>-0.125</v>
      </c>
      <c r="I61" s="125">
        <v>-0.125</v>
      </c>
      <c r="J61" s="125">
        <v>-0.25</v>
      </c>
      <c r="K61" s="167">
        <v>-0.25</v>
      </c>
      <c r="L61" s="240">
        <v>-0.375</v>
      </c>
      <c r="M61" s="240">
        <v>-0.375</v>
      </c>
      <c r="N61" s="243" t="s">
        <v>18</v>
      </c>
      <c r="O61" s="243" t="s">
        <v>18</v>
      </c>
      <c r="P61" s="223"/>
      <c r="Q61" s="744"/>
      <c r="R61" s="745"/>
      <c r="S61" s="745"/>
      <c r="T61" s="745"/>
      <c r="U61" s="745"/>
      <c r="V61" s="745"/>
      <c r="W61" s="745"/>
      <c r="X61" s="746"/>
    </row>
    <row r="62" spans="2:31" x14ac:dyDescent="0.25">
      <c r="B62" s="278"/>
      <c r="C62" s="279"/>
      <c r="D62" s="279"/>
      <c r="E62" s="280"/>
      <c r="F62" s="282" t="s">
        <v>272</v>
      </c>
      <c r="G62" s="249" t="s">
        <v>273</v>
      </c>
      <c r="H62" s="239">
        <v>-0.375</v>
      </c>
      <c r="I62" s="239">
        <v>-0.375</v>
      </c>
      <c r="J62" s="125">
        <v>-0.5</v>
      </c>
      <c r="K62" s="167">
        <v>-0.5</v>
      </c>
      <c r="L62" s="240">
        <v>-0.625</v>
      </c>
      <c r="M62" s="240">
        <v>-0.75</v>
      </c>
      <c r="N62" s="243" t="s">
        <v>18</v>
      </c>
      <c r="O62" s="243" t="s">
        <v>18</v>
      </c>
      <c r="P62" s="223"/>
      <c r="Q62" s="745" t="s">
        <v>103</v>
      </c>
      <c r="R62" s="745"/>
      <c r="S62" s="745"/>
      <c r="T62" s="745"/>
      <c r="U62" s="745"/>
      <c r="V62" s="745"/>
      <c r="W62" s="745"/>
      <c r="X62" s="746"/>
    </row>
    <row r="63" spans="2:31" ht="16.5" thickBot="1" x14ac:dyDescent="0.3">
      <c r="B63" s="747" t="s">
        <v>274</v>
      </c>
      <c r="C63" s="748"/>
      <c r="D63" s="283"/>
      <c r="E63" s="284" t="s">
        <v>275</v>
      </c>
      <c r="F63" s="284"/>
      <c r="G63" s="284"/>
      <c r="H63" s="615" t="s">
        <v>276</v>
      </c>
      <c r="I63" s="615"/>
      <c r="J63" s="615"/>
      <c r="K63" s="615"/>
      <c r="L63" s="615"/>
      <c r="M63" s="615"/>
      <c r="N63" s="615"/>
      <c r="O63" s="615"/>
      <c r="P63" s="615"/>
      <c r="Q63" s="615"/>
      <c r="R63" s="749" t="s">
        <v>277</v>
      </c>
      <c r="S63" s="749"/>
      <c r="T63" s="749"/>
      <c r="U63" s="749"/>
      <c r="V63" s="749"/>
      <c r="W63" s="749"/>
      <c r="X63" s="750"/>
    </row>
    <row r="65" spans="7:15" x14ac:dyDescent="0.25">
      <c r="G65" s="285"/>
      <c r="H65" s="286"/>
      <c r="I65" s="286"/>
      <c r="J65" s="286"/>
      <c r="K65" s="286"/>
      <c r="L65" s="286"/>
      <c r="M65" s="286"/>
    </row>
    <row r="67" spans="7:15" x14ac:dyDescent="0.25">
      <c r="G67" s="287"/>
      <c r="H67" s="288"/>
      <c r="I67" s="288"/>
      <c r="J67" s="288"/>
      <c r="K67" s="288"/>
      <c r="L67" s="288"/>
      <c r="M67" s="289"/>
      <c r="N67" s="289"/>
      <c r="O67" s="289"/>
    </row>
  </sheetData>
  <mergeCells count="80">
    <mergeCell ref="Q5:U5"/>
    <mergeCell ref="B2:D3"/>
    <mergeCell ref="F2:O3"/>
    <mergeCell ref="F4:P4"/>
    <mergeCell ref="B5:D5"/>
    <mergeCell ref="F5:O5"/>
    <mergeCell ref="Q6:X6"/>
    <mergeCell ref="F7:F13"/>
    <mergeCell ref="R7:X7"/>
    <mergeCell ref="Q8:X8"/>
    <mergeCell ref="Q9:X9"/>
    <mergeCell ref="Q10:X10"/>
    <mergeCell ref="Q11:X11"/>
    <mergeCell ref="Q12:X12"/>
    <mergeCell ref="Q13:X13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20:S20"/>
    <mergeCell ref="T20:X20"/>
    <mergeCell ref="Q21:S21"/>
    <mergeCell ref="T21:X21"/>
    <mergeCell ref="Q22:S22"/>
    <mergeCell ref="T22:X22"/>
    <mergeCell ref="F23:O23"/>
    <mergeCell ref="Q23:X23"/>
    <mergeCell ref="Q24:X24"/>
    <mergeCell ref="F25:F27"/>
    <mergeCell ref="Q25:X25"/>
    <mergeCell ref="Q26:X26"/>
    <mergeCell ref="Q27:X27"/>
    <mergeCell ref="F28:F36"/>
    <mergeCell ref="Q28:X28"/>
    <mergeCell ref="Q29:X29"/>
    <mergeCell ref="Q30:X30"/>
    <mergeCell ref="Q31:X31"/>
    <mergeCell ref="Q32:X32"/>
    <mergeCell ref="Q33:X33"/>
    <mergeCell ref="Q34:X34"/>
    <mergeCell ref="Q35:X35"/>
    <mergeCell ref="Q36:X36"/>
    <mergeCell ref="F37:F39"/>
    <mergeCell ref="Q37:X37"/>
    <mergeCell ref="F40:F59"/>
    <mergeCell ref="Q41:X41"/>
    <mergeCell ref="Q42:X42"/>
    <mergeCell ref="Q43:X43"/>
    <mergeCell ref="Q44:X44"/>
    <mergeCell ref="Q45:X45"/>
    <mergeCell ref="Q58:X58"/>
    <mergeCell ref="Q59:X59"/>
    <mergeCell ref="AB50:AC50"/>
    <mergeCell ref="Z51:AA51"/>
    <mergeCell ref="AB51:AC51"/>
    <mergeCell ref="Z52:AA52"/>
    <mergeCell ref="AB52:AC52"/>
    <mergeCell ref="B57:E57"/>
    <mergeCell ref="B46:C46"/>
    <mergeCell ref="D46:E46"/>
    <mergeCell ref="B48:B54"/>
    <mergeCell ref="Z50:AA50"/>
    <mergeCell ref="AD52:AE52"/>
    <mergeCell ref="Z53:AA53"/>
    <mergeCell ref="AB53:AC53"/>
    <mergeCell ref="AD53:AE53"/>
    <mergeCell ref="B55:D55"/>
    <mergeCell ref="F60:F61"/>
    <mergeCell ref="Q60:X60"/>
    <mergeCell ref="Q61:X61"/>
    <mergeCell ref="Q62:X62"/>
    <mergeCell ref="B63:C63"/>
    <mergeCell ref="H63:Q63"/>
    <mergeCell ref="R63:X63"/>
  </mergeCells>
  <conditionalFormatting sqref="H59:M59">
    <cfRule type="cellIs" dxfId="74" priority="1" operator="equal">
      <formula>"N/A"</formula>
    </cfRule>
  </conditionalFormatting>
  <printOptions horizontalCentered="1" verticalCentered="1"/>
  <pageMargins left="0.25" right="0.25" top="0.25" bottom="0.25" header="0" footer="0"/>
  <pageSetup scale="4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E62CE-292F-407B-A29C-8E656CFB1235}">
  <sheetPr published="0" codeName="Sheet5">
    <tabColor rgb="FF0070C0"/>
    <pageSetUpPr fitToPage="1"/>
  </sheetPr>
  <dimension ref="B1:Y65"/>
  <sheetViews>
    <sheetView view="pageBreakPreview" zoomScale="70" zoomScaleNormal="90" zoomScaleSheetLayoutView="70" workbookViewId="0">
      <selection activeCell="B6" sqref="B6:B30"/>
    </sheetView>
  </sheetViews>
  <sheetFormatPr defaultColWidth="8.85546875" defaultRowHeight="15" x14ac:dyDescent="0.25"/>
  <cols>
    <col min="1" max="1" width="2.5703125" customWidth="1"/>
    <col min="2" max="2" width="21.7109375" style="68" customWidth="1"/>
    <col min="3" max="3" width="16" style="68" bestFit="1" customWidth="1"/>
    <col min="4" max="4" width="19.7109375" style="68" customWidth="1"/>
    <col min="5" max="5" width="13.5703125" customWidth="1"/>
    <col min="7" max="8" width="8.85546875" customWidth="1"/>
    <col min="9" max="9" width="38" customWidth="1"/>
    <col min="13" max="13" width="11" customWidth="1"/>
    <col min="15" max="15" width="10" customWidth="1"/>
    <col min="16" max="16" width="10.42578125" customWidth="1"/>
    <col min="17" max="17" width="9.140625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89"/>
      <c r="D1" s="89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24" ht="14.45" customHeight="1" x14ac:dyDescent="0.25">
      <c r="B2" s="729" t="s">
        <v>117</v>
      </c>
      <c r="C2" s="730"/>
      <c r="D2" s="730"/>
      <c r="E2" s="92"/>
      <c r="F2" s="91" t="s">
        <v>278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2"/>
      <c r="R2" s="73"/>
      <c r="S2" s="73"/>
      <c r="T2" s="73"/>
      <c r="U2" s="73"/>
      <c r="V2" s="73"/>
      <c r="W2" s="73"/>
      <c r="X2" s="88"/>
    </row>
    <row r="3" spans="2:24" ht="15" customHeight="1" x14ac:dyDescent="0.25">
      <c r="B3" s="731"/>
      <c r="C3" s="732"/>
      <c r="D3" s="732"/>
      <c r="E3" s="95"/>
      <c r="F3" s="290" t="s">
        <v>279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6"/>
      <c r="X3" s="97"/>
    </row>
    <row r="4" spans="2:24" ht="14.45" customHeight="1" x14ac:dyDescent="0.25">
      <c r="B4" s="98" t="s">
        <v>119</v>
      </c>
      <c r="C4" s="99"/>
      <c r="D4" s="291" t="str">
        <f>TEXT(Control!$B$1,"MM/DD/YYYY")&amp;" "&amp;Control!B2</f>
        <v>05/01/2025 B</v>
      </c>
      <c r="E4" s="95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X4" s="97"/>
    </row>
    <row r="5" spans="2:24" ht="15" customHeight="1" x14ac:dyDescent="0.25">
      <c r="B5" s="734" t="s">
        <v>120</v>
      </c>
      <c r="C5" s="735"/>
      <c r="D5" s="736"/>
      <c r="E5" s="737" t="s">
        <v>121</v>
      </c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12"/>
      <c r="S5" s="712"/>
      <c r="T5" s="712"/>
      <c r="U5" s="712"/>
      <c r="V5" s="712"/>
      <c r="W5" s="712"/>
      <c r="X5" s="713"/>
    </row>
    <row r="6" spans="2:24" ht="15.75" x14ac:dyDescent="0.25">
      <c r="B6" s="7" t="s">
        <v>4</v>
      </c>
      <c r="C6" s="100" t="s">
        <v>5</v>
      </c>
      <c r="D6" s="100" t="s">
        <v>191</v>
      </c>
      <c r="E6" s="96"/>
      <c r="F6" s="718" t="s">
        <v>123</v>
      </c>
      <c r="G6" s="718"/>
      <c r="H6" s="738"/>
      <c r="I6" s="738"/>
      <c r="J6" s="101" t="s">
        <v>124</v>
      </c>
      <c r="K6" s="101">
        <v>0.55000000000000004</v>
      </c>
      <c r="L6" s="101">
        <v>0.6</v>
      </c>
      <c r="M6" s="101">
        <v>0.65</v>
      </c>
      <c r="N6" s="101">
        <v>0.70000000000000018</v>
      </c>
      <c r="O6" s="101">
        <v>0.75000000000000022</v>
      </c>
      <c r="P6" s="101">
        <v>0.80000000000000027</v>
      </c>
      <c r="Q6" s="101">
        <v>0.85</v>
      </c>
      <c r="R6" s="102"/>
      <c r="S6" s="102"/>
      <c r="T6" s="102"/>
      <c r="U6" s="102"/>
      <c r="V6" s="102"/>
      <c r="W6" s="102"/>
      <c r="X6" s="103"/>
    </row>
    <row r="7" spans="2:24" ht="15.6" customHeight="1" x14ac:dyDescent="0.25">
      <c r="B7" s="104">
        <f>'Investor DSCR Pricer'!A9-0.001</f>
        <v>6.3739999999999997</v>
      </c>
      <c r="C7" s="292" t="s">
        <v>185</v>
      </c>
      <c r="D7" s="293">
        <f>'Investor DSCR Pricer'!I9</f>
        <v>98.000799999999998</v>
      </c>
      <c r="E7" s="106"/>
      <c r="F7" s="711" t="s">
        <v>125</v>
      </c>
      <c r="G7" s="848"/>
      <c r="H7" s="107" t="s">
        <v>126</v>
      </c>
      <c r="I7" s="108"/>
      <c r="J7" s="114">
        <v>0.625</v>
      </c>
      <c r="K7" s="114">
        <v>0.625</v>
      </c>
      <c r="L7" s="114">
        <v>0.5</v>
      </c>
      <c r="M7" s="114">
        <v>0.375</v>
      </c>
      <c r="N7" s="114">
        <v>0</v>
      </c>
      <c r="O7" s="115">
        <v>-1.25</v>
      </c>
      <c r="P7" s="39">
        <v>-2.375</v>
      </c>
      <c r="Q7" s="39">
        <v>-4.375</v>
      </c>
      <c r="R7" s="712" t="s">
        <v>127</v>
      </c>
      <c r="S7" s="712"/>
      <c r="T7" s="712"/>
      <c r="U7" s="712"/>
      <c r="V7" s="712"/>
      <c r="W7" s="712"/>
      <c r="X7" s="713"/>
    </row>
    <row r="8" spans="2:24" x14ac:dyDescent="0.25">
      <c r="B8" s="104">
        <f>'Investor DSCR Pricer'!A10-0.001</f>
        <v>6.4989999999999997</v>
      </c>
      <c r="C8" s="292" t="s">
        <v>185</v>
      </c>
      <c r="D8" s="293">
        <f>'Investor DSCR Pricer'!I10</f>
        <v>98.625799999999998</v>
      </c>
      <c r="E8" s="113"/>
      <c r="F8" s="711"/>
      <c r="G8" s="848"/>
      <c r="H8" s="107" t="s">
        <v>21</v>
      </c>
      <c r="I8" s="108"/>
      <c r="J8" s="114">
        <v>0.5</v>
      </c>
      <c r="K8" s="114">
        <v>0.5</v>
      </c>
      <c r="L8" s="114">
        <v>0.375</v>
      </c>
      <c r="M8" s="114">
        <v>0.125</v>
      </c>
      <c r="N8" s="114">
        <v>-0.25</v>
      </c>
      <c r="O8" s="114">
        <v>-1.375</v>
      </c>
      <c r="P8" s="114">
        <v>-2.875</v>
      </c>
      <c r="Q8" s="114">
        <v>-4.75</v>
      </c>
      <c r="R8" s="712" t="s">
        <v>48</v>
      </c>
      <c r="S8" s="712"/>
      <c r="T8" s="712"/>
      <c r="U8" s="712"/>
      <c r="V8" s="712"/>
      <c r="W8" s="712"/>
      <c r="X8" s="713"/>
    </row>
    <row r="9" spans="2:24" ht="15.6" customHeight="1" x14ac:dyDescent="0.25">
      <c r="B9" s="104">
        <f>'Investor DSCR Pricer'!A11-0.001</f>
        <v>6.6239999999999997</v>
      </c>
      <c r="C9" s="292" t="s">
        <v>185</v>
      </c>
      <c r="D9" s="293">
        <f>'Investor DSCR Pricer'!I11</f>
        <v>99.188299999999998</v>
      </c>
      <c r="E9" s="113"/>
      <c r="F9" s="711"/>
      <c r="G9" s="848"/>
      <c r="H9" s="107" t="s">
        <v>23</v>
      </c>
      <c r="I9" s="108"/>
      <c r="J9" s="49">
        <v>0.375</v>
      </c>
      <c r="K9" s="114">
        <v>0.375</v>
      </c>
      <c r="L9" s="114">
        <v>0.375</v>
      </c>
      <c r="M9" s="114">
        <v>0.25</v>
      </c>
      <c r="N9" s="114">
        <v>-0.625</v>
      </c>
      <c r="O9" s="114">
        <v>-1.625</v>
      </c>
      <c r="P9" s="114">
        <v>-3</v>
      </c>
      <c r="Q9" s="114">
        <v>-4.875</v>
      </c>
      <c r="R9" s="712" t="s">
        <v>128</v>
      </c>
      <c r="S9" s="712"/>
      <c r="T9" s="712"/>
      <c r="U9" s="712"/>
      <c r="V9" s="712"/>
      <c r="W9" s="712"/>
      <c r="X9" s="713"/>
    </row>
    <row r="10" spans="2:24" x14ac:dyDescent="0.25">
      <c r="B10" s="104">
        <f>'Investor DSCR Pricer'!A12-0.001</f>
        <v>6.7489999999999997</v>
      </c>
      <c r="C10" s="292" t="s">
        <v>185</v>
      </c>
      <c r="D10" s="293">
        <f>'Investor DSCR Pricer'!I12</f>
        <v>99.750799999999998</v>
      </c>
      <c r="E10" s="113"/>
      <c r="F10" s="711"/>
      <c r="G10" s="848"/>
      <c r="H10" s="116" t="s">
        <v>280</v>
      </c>
      <c r="I10" s="117"/>
      <c r="J10" s="49">
        <v>0.25</v>
      </c>
      <c r="K10" s="114">
        <v>0</v>
      </c>
      <c r="L10" s="114">
        <v>-0.25</v>
      </c>
      <c r="M10" s="114">
        <v>-0.875</v>
      </c>
      <c r="N10" s="114">
        <v>-1.375</v>
      </c>
      <c r="O10" s="114">
        <v>-2.875</v>
      </c>
      <c r="P10" s="112" t="s">
        <v>18</v>
      </c>
      <c r="Q10" s="112" t="s">
        <v>18</v>
      </c>
      <c r="R10" s="712" t="s">
        <v>129</v>
      </c>
      <c r="S10" s="712"/>
      <c r="T10" s="712"/>
      <c r="U10" s="712"/>
      <c r="V10" s="712"/>
      <c r="W10" s="712"/>
      <c r="X10" s="713"/>
    </row>
    <row r="11" spans="2:24" x14ac:dyDescent="0.25">
      <c r="B11" s="104">
        <f>'Investor DSCR Pricer'!A13-0.001</f>
        <v>6.8739999999999997</v>
      </c>
      <c r="C11" s="292" t="s">
        <v>185</v>
      </c>
      <c r="D11" s="293">
        <f>'Investor DSCR Pricer'!I13</f>
        <v>100.3133</v>
      </c>
      <c r="E11" s="106"/>
      <c r="F11" s="711"/>
      <c r="G11" s="848"/>
      <c r="H11" s="107" t="s">
        <v>27</v>
      </c>
      <c r="I11" s="108"/>
      <c r="J11" s="294">
        <v>-0.5</v>
      </c>
      <c r="K11" s="115">
        <v>-0.75</v>
      </c>
      <c r="L11" s="115">
        <v>-0.875</v>
      </c>
      <c r="M11" s="115">
        <v>-1.625</v>
      </c>
      <c r="N11" s="114">
        <v>-2.75</v>
      </c>
      <c r="O11" s="114">
        <v>-3.25</v>
      </c>
      <c r="P11" s="118" t="s">
        <v>18</v>
      </c>
      <c r="Q11" s="118" t="s">
        <v>18</v>
      </c>
      <c r="R11" s="712" t="s">
        <v>54</v>
      </c>
      <c r="S11" s="712"/>
      <c r="T11" s="712"/>
      <c r="U11" s="712"/>
      <c r="V11" s="712"/>
      <c r="W11" s="712"/>
      <c r="X11" s="713"/>
    </row>
    <row r="12" spans="2:24" x14ac:dyDescent="0.25">
      <c r="B12" s="104">
        <f>'Investor DSCR Pricer'!A14-0.001</f>
        <v>6.9989999999999997</v>
      </c>
      <c r="C12" s="292" t="s">
        <v>185</v>
      </c>
      <c r="D12" s="293">
        <f>'Investor DSCR Pricer'!I14</f>
        <v>100.8133</v>
      </c>
      <c r="E12" s="113"/>
      <c r="F12" s="711"/>
      <c r="G12" s="848"/>
      <c r="H12" s="107" t="s">
        <v>206</v>
      </c>
      <c r="I12" s="108"/>
      <c r="J12" s="49">
        <v>-1</v>
      </c>
      <c r="K12" s="114">
        <v>-1.375</v>
      </c>
      <c r="L12" s="114">
        <v>-1.75</v>
      </c>
      <c r="M12" s="114">
        <v>-2.5</v>
      </c>
      <c r="N12" s="114">
        <v>-3.375</v>
      </c>
      <c r="O12" s="295" t="s">
        <v>18</v>
      </c>
      <c r="P12" s="118" t="s">
        <v>18</v>
      </c>
      <c r="Q12" s="118" t="s">
        <v>18</v>
      </c>
      <c r="R12" s="844" t="s">
        <v>57</v>
      </c>
      <c r="S12" s="844"/>
      <c r="T12" s="844"/>
      <c r="U12" s="844"/>
      <c r="V12" s="844"/>
      <c r="W12" s="844"/>
      <c r="X12" s="845"/>
    </row>
    <row r="13" spans="2:24" x14ac:dyDescent="0.25">
      <c r="B13" s="104">
        <f>'Investor DSCR Pricer'!A15-0.001</f>
        <v>7.1239999999999997</v>
      </c>
      <c r="C13" s="292" t="s">
        <v>185</v>
      </c>
      <c r="D13" s="293">
        <f>'Investor DSCR Pricer'!I15</f>
        <v>101.3133</v>
      </c>
      <c r="E13" s="113"/>
      <c r="F13" s="711"/>
      <c r="G13" s="848"/>
      <c r="H13" s="107" t="s">
        <v>208</v>
      </c>
      <c r="I13" s="108"/>
      <c r="J13" s="296">
        <v>-2.75</v>
      </c>
      <c r="K13" s="297">
        <v>-3.125</v>
      </c>
      <c r="L13" s="297">
        <v>-3.75</v>
      </c>
      <c r="M13" s="297">
        <v>-4.625</v>
      </c>
      <c r="N13" s="298" t="s">
        <v>18</v>
      </c>
      <c r="O13" s="118" t="s">
        <v>18</v>
      </c>
      <c r="P13" s="118" t="s">
        <v>18</v>
      </c>
      <c r="Q13" s="118" t="s">
        <v>18</v>
      </c>
      <c r="R13" s="712" t="s">
        <v>281</v>
      </c>
      <c r="S13" s="712"/>
      <c r="T13" s="712"/>
      <c r="U13" s="712"/>
      <c r="V13" s="712"/>
      <c r="W13" s="712"/>
      <c r="X13" s="713"/>
    </row>
    <row r="14" spans="2:24" x14ac:dyDescent="0.25">
      <c r="B14" s="104">
        <f>'Investor DSCR Pricer'!A16-0.001</f>
        <v>7.2489999999999997</v>
      </c>
      <c r="C14" s="292" t="s">
        <v>185</v>
      </c>
      <c r="D14" s="293">
        <f>'Investor DSCR Pricer'!I16</f>
        <v>101.8133</v>
      </c>
      <c r="E14" s="113"/>
      <c r="F14" s="711"/>
      <c r="G14" s="848"/>
      <c r="H14" s="107" t="s">
        <v>282</v>
      </c>
      <c r="I14" s="108"/>
      <c r="J14" s="299" t="s">
        <v>18</v>
      </c>
      <c r="K14" s="118" t="s">
        <v>18</v>
      </c>
      <c r="L14" s="118" t="s">
        <v>18</v>
      </c>
      <c r="M14" s="118" t="s">
        <v>18</v>
      </c>
      <c r="N14" s="118" t="s">
        <v>18</v>
      </c>
      <c r="O14" s="118" t="s">
        <v>18</v>
      </c>
      <c r="P14" s="118" t="s">
        <v>18</v>
      </c>
      <c r="Q14" s="118" t="s">
        <v>18</v>
      </c>
      <c r="R14" s="712" t="s">
        <v>283</v>
      </c>
      <c r="S14" s="712"/>
      <c r="T14" s="712"/>
      <c r="U14" s="712"/>
      <c r="V14" s="712"/>
      <c r="W14" s="712"/>
      <c r="X14" s="713"/>
    </row>
    <row r="15" spans="2:24" x14ac:dyDescent="0.25">
      <c r="B15" s="104">
        <f>'Investor DSCR Pricer'!A17-0.001</f>
        <v>7.3739999999999997</v>
      </c>
      <c r="C15" s="292" t="s">
        <v>185</v>
      </c>
      <c r="D15" s="293">
        <f>'Investor DSCR Pricer'!I17</f>
        <v>102.3133</v>
      </c>
      <c r="E15" s="113"/>
      <c r="F15" s="711"/>
      <c r="G15" s="848"/>
      <c r="H15" s="116" t="s">
        <v>284</v>
      </c>
      <c r="I15" s="117"/>
      <c r="J15" s="299" t="s">
        <v>18</v>
      </c>
      <c r="K15" s="118" t="s">
        <v>18</v>
      </c>
      <c r="L15" s="118" t="s">
        <v>18</v>
      </c>
      <c r="M15" s="118" t="s">
        <v>18</v>
      </c>
      <c r="N15" s="118" t="s">
        <v>18</v>
      </c>
      <c r="O15" s="118" t="s">
        <v>18</v>
      </c>
      <c r="P15" s="118" t="s">
        <v>18</v>
      </c>
      <c r="Q15" s="118" t="s">
        <v>18</v>
      </c>
      <c r="R15" s="844" t="s">
        <v>69</v>
      </c>
      <c r="S15" s="844"/>
      <c r="T15" s="844"/>
      <c r="U15" s="844"/>
      <c r="V15" s="844"/>
      <c r="W15" s="844"/>
      <c r="X15" s="845"/>
    </row>
    <row r="16" spans="2:24" ht="15" customHeight="1" x14ac:dyDescent="0.25">
      <c r="B16" s="104">
        <f>'Investor DSCR Pricer'!A18-0.001</f>
        <v>7.4989999999999997</v>
      </c>
      <c r="C16" s="292" t="s">
        <v>185</v>
      </c>
      <c r="D16" s="293">
        <f>'Investor DSCR Pricer'!I18</f>
        <v>102.6883</v>
      </c>
      <c r="E16" s="113"/>
      <c r="F16" s="717"/>
      <c r="G16" s="717"/>
      <c r="H16" s="718"/>
      <c r="I16" s="718"/>
      <c r="J16" s="119" t="s">
        <v>124</v>
      </c>
      <c r="K16" s="119">
        <v>0.55000000000000004</v>
      </c>
      <c r="L16" s="119">
        <v>0.60000000000000009</v>
      </c>
      <c r="M16" s="119">
        <v>0.65000000000000013</v>
      </c>
      <c r="N16" s="119">
        <v>0.70000000000000018</v>
      </c>
      <c r="O16" s="119">
        <v>0.75000000000000022</v>
      </c>
      <c r="P16" s="119">
        <v>0.80000000000000027</v>
      </c>
      <c r="Q16" s="119">
        <v>0.85</v>
      </c>
      <c r="R16" s="712" t="s">
        <v>72</v>
      </c>
      <c r="S16" s="712"/>
      <c r="T16" s="712"/>
      <c r="U16" s="712"/>
      <c r="V16" s="712"/>
      <c r="W16" s="712"/>
      <c r="X16" s="713"/>
    </row>
    <row r="17" spans="2:24" x14ac:dyDescent="0.25">
      <c r="B17" s="104">
        <f>'Investor DSCR Pricer'!A19-0.001</f>
        <v>7.6239999999999997</v>
      </c>
      <c r="C17" s="292" t="s">
        <v>185</v>
      </c>
      <c r="D17" s="293">
        <f>'Investor DSCR Pricer'!I19</f>
        <v>103.0633</v>
      </c>
      <c r="E17" s="113"/>
      <c r="F17" s="719" t="s">
        <v>130</v>
      </c>
      <c r="G17" s="720"/>
      <c r="H17" s="720"/>
      <c r="I17" s="720"/>
      <c r="J17" s="720"/>
      <c r="K17" s="720"/>
      <c r="L17" s="720"/>
      <c r="M17" s="720"/>
      <c r="N17" s="720"/>
      <c r="O17" s="720"/>
      <c r="P17" s="720"/>
      <c r="Q17" s="720"/>
      <c r="R17" s="844" t="s">
        <v>75</v>
      </c>
      <c r="S17" s="844"/>
      <c r="T17" s="844"/>
      <c r="U17" s="844"/>
      <c r="V17" s="844"/>
      <c r="W17" s="844"/>
      <c r="X17" s="845"/>
    </row>
    <row r="18" spans="2:24" ht="15" customHeight="1" x14ac:dyDescent="0.25">
      <c r="B18" s="104">
        <f>'Investor DSCR Pricer'!A20-0.001</f>
        <v>7.7489999999999997</v>
      </c>
      <c r="C18" s="292" t="s">
        <v>185</v>
      </c>
      <c r="D18" s="293">
        <f>'Investor DSCR Pricer'!I20</f>
        <v>103.4383</v>
      </c>
      <c r="E18" s="113"/>
      <c r="F18" s="711" t="s">
        <v>285</v>
      </c>
      <c r="G18" s="711"/>
      <c r="H18" s="300" t="s">
        <v>286</v>
      </c>
      <c r="I18" s="301"/>
      <c r="J18" s="302">
        <v>-2.625</v>
      </c>
      <c r="K18" s="302">
        <v>-2.875</v>
      </c>
      <c r="L18" s="302">
        <v>-3</v>
      </c>
      <c r="M18" s="302">
        <v>-3.25</v>
      </c>
      <c r="N18" s="302">
        <v>-3.5</v>
      </c>
      <c r="O18" s="302">
        <v>-3.875</v>
      </c>
      <c r="P18" s="303" t="s">
        <v>18</v>
      </c>
      <c r="Q18" s="123" t="s">
        <v>18</v>
      </c>
      <c r="R18" s="712" t="s">
        <v>141</v>
      </c>
      <c r="S18" s="712"/>
      <c r="T18" s="712"/>
      <c r="U18" s="712"/>
      <c r="V18" s="712"/>
      <c r="W18" s="712"/>
      <c r="X18" s="713"/>
    </row>
    <row r="19" spans="2:24" ht="15" customHeight="1" x14ac:dyDescent="0.25">
      <c r="B19" s="104">
        <f>'Investor DSCR Pricer'!A21-0.001</f>
        <v>7.8739999999999997</v>
      </c>
      <c r="C19" s="292" t="s">
        <v>185</v>
      </c>
      <c r="D19" s="293">
        <f>'Investor DSCR Pricer'!I21</f>
        <v>103.7508</v>
      </c>
      <c r="E19" s="113"/>
      <c r="F19" s="711"/>
      <c r="G19" s="711"/>
      <c r="H19" s="304" t="s">
        <v>287</v>
      </c>
      <c r="I19" s="305"/>
      <c r="J19" s="302">
        <v>-1</v>
      </c>
      <c r="K19" s="302">
        <v>-1</v>
      </c>
      <c r="L19" s="302">
        <v>-1.25</v>
      </c>
      <c r="M19" s="302">
        <v>-1.25</v>
      </c>
      <c r="N19" s="302">
        <v>-1.25</v>
      </c>
      <c r="O19" s="127">
        <v>-2.875</v>
      </c>
      <c r="P19" s="303" t="s">
        <v>18</v>
      </c>
      <c r="Q19" s="123" t="s">
        <v>18</v>
      </c>
      <c r="R19" s="696" t="s">
        <v>143</v>
      </c>
      <c r="S19" s="696"/>
      <c r="T19" s="696"/>
      <c r="U19" s="696"/>
      <c r="V19" s="696"/>
      <c r="W19" s="696"/>
      <c r="X19" s="697"/>
    </row>
    <row r="20" spans="2:24" ht="15" customHeight="1" x14ac:dyDescent="0.25">
      <c r="B20" s="104">
        <f>'Investor DSCR Pricer'!A22-0.001</f>
        <v>7.9989999999999997</v>
      </c>
      <c r="C20" s="292" t="s">
        <v>185</v>
      </c>
      <c r="D20" s="293">
        <f>'Investor DSCR Pricer'!I22</f>
        <v>104.0633</v>
      </c>
      <c r="E20" s="113"/>
      <c r="F20" s="711"/>
      <c r="G20" s="711"/>
      <c r="H20" s="304" t="s">
        <v>133</v>
      </c>
      <c r="I20" s="305"/>
      <c r="J20" s="306">
        <v>0</v>
      </c>
      <c r="K20" s="306">
        <v>0</v>
      </c>
      <c r="L20" s="306">
        <v>0</v>
      </c>
      <c r="M20" s="306">
        <v>-0.25</v>
      </c>
      <c r="N20" s="306">
        <v>-0.25</v>
      </c>
      <c r="O20" s="306">
        <v>-0.25</v>
      </c>
      <c r="P20" s="306">
        <v>-0.25</v>
      </c>
      <c r="Q20" s="307">
        <v>0</v>
      </c>
      <c r="R20" s="696" t="s">
        <v>84</v>
      </c>
      <c r="S20" s="696"/>
      <c r="T20" s="696"/>
      <c r="U20" s="696"/>
      <c r="V20" s="696"/>
      <c r="W20" s="696"/>
      <c r="X20" s="697"/>
    </row>
    <row r="21" spans="2:24" ht="15" customHeight="1" x14ac:dyDescent="0.25">
      <c r="B21" s="104">
        <f>'Investor DSCR Pricer'!A23-0.001</f>
        <v>8.1240000000000006</v>
      </c>
      <c r="C21" s="292" t="s">
        <v>185</v>
      </c>
      <c r="D21" s="293">
        <f>'Investor DSCR Pricer'!I23</f>
        <v>104.3446</v>
      </c>
      <c r="E21" s="113"/>
      <c r="F21" s="711"/>
      <c r="G21" s="711"/>
      <c r="H21" s="308" t="s">
        <v>288</v>
      </c>
      <c r="I21" s="309"/>
      <c r="J21" s="124">
        <v>0.25</v>
      </c>
      <c r="K21" s="124">
        <v>0.25</v>
      </c>
      <c r="L21" s="124">
        <v>0.25</v>
      </c>
      <c r="M21" s="124">
        <v>0.25</v>
      </c>
      <c r="N21" s="124">
        <v>0.25</v>
      </c>
      <c r="O21" s="124">
        <v>0.25</v>
      </c>
      <c r="P21" s="302">
        <v>0.375</v>
      </c>
      <c r="Q21" s="226">
        <v>0</v>
      </c>
      <c r="R21" s="698" t="s">
        <v>147</v>
      </c>
      <c r="S21" s="698"/>
      <c r="T21" s="698"/>
      <c r="U21" s="698"/>
      <c r="V21" s="698"/>
      <c r="W21" s="698"/>
      <c r="X21" s="699"/>
    </row>
    <row r="22" spans="2:24" ht="15" customHeight="1" x14ac:dyDescent="0.25">
      <c r="B22" s="104">
        <f>'Investor DSCR Pricer'!A24-0.001</f>
        <v>8.2490000000000006</v>
      </c>
      <c r="C22" s="292" t="s">
        <v>185</v>
      </c>
      <c r="D22" s="293">
        <f>'Investor DSCR Pricer'!I24</f>
        <v>104.6258</v>
      </c>
      <c r="E22" s="113"/>
      <c r="F22" s="711"/>
      <c r="G22" s="711"/>
      <c r="H22" s="308" t="s">
        <v>289</v>
      </c>
      <c r="I22" s="309"/>
      <c r="J22" s="240">
        <v>-3.5</v>
      </c>
      <c r="K22" s="240">
        <v>-3.5</v>
      </c>
      <c r="L22" s="240">
        <v>-3.75</v>
      </c>
      <c r="M22" s="240">
        <v>-3.875</v>
      </c>
      <c r="N22" s="240">
        <v>-4.25</v>
      </c>
      <c r="O22" s="303" t="s">
        <v>18</v>
      </c>
      <c r="P22" s="303" t="s">
        <v>18</v>
      </c>
      <c r="Q22" s="123" t="s">
        <v>18</v>
      </c>
      <c r="R22" s="789" t="s">
        <v>26</v>
      </c>
      <c r="S22" s="789"/>
      <c r="T22" s="789"/>
      <c r="U22" s="846">
        <v>6.25E-2</v>
      </c>
      <c r="V22" s="846"/>
      <c r="W22" s="846"/>
      <c r="X22" s="847"/>
    </row>
    <row r="23" spans="2:24" ht="15" customHeight="1" x14ac:dyDescent="0.25">
      <c r="B23" s="104">
        <f>'Investor DSCR Pricer'!A25-0.001</f>
        <v>8.3740000000000006</v>
      </c>
      <c r="C23" s="292" t="s">
        <v>185</v>
      </c>
      <c r="D23" s="293">
        <f>'Investor DSCR Pricer'!I25</f>
        <v>104.8758</v>
      </c>
      <c r="E23" s="113"/>
      <c r="F23" s="711" t="s">
        <v>136</v>
      </c>
      <c r="G23" s="711"/>
      <c r="H23" s="310" t="s">
        <v>290</v>
      </c>
      <c r="I23" s="311"/>
      <c r="J23" s="167">
        <v>-1.25</v>
      </c>
      <c r="K23" s="167">
        <v>-1.25</v>
      </c>
      <c r="L23" s="167">
        <v>-1.25</v>
      </c>
      <c r="M23" s="167">
        <v>-1.5</v>
      </c>
      <c r="N23" s="167">
        <v>-1.5</v>
      </c>
      <c r="O23" s="167">
        <v>-1.75</v>
      </c>
      <c r="P23" s="123" t="s">
        <v>18</v>
      </c>
      <c r="Q23" s="123" t="s">
        <v>18</v>
      </c>
      <c r="R23" s="789" t="s">
        <v>28</v>
      </c>
      <c r="S23" s="789"/>
      <c r="T23" s="789"/>
      <c r="U23" s="842">
        <v>0</v>
      </c>
      <c r="V23" s="842"/>
      <c r="W23" s="842"/>
      <c r="X23" s="843"/>
    </row>
    <row r="24" spans="2:24" ht="15" customHeight="1" x14ac:dyDescent="0.25">
      <c r="B24" s="104">
        <f>'Investor DSCR Pricer'!A26-0.001</f>
        <v>8.4990000000000006</v>
      </c>
      <c r="C24" s="292" t="s">
        <v>185</v>
      </c>
      <c r="D24" s="293">
        <f>'Investor DSCR Pricer'!I26</f>
        <v>105.1258</v>
      </c>
      <c r="E24" s="113"/>
      <c r="F24" s="714" t="s">
        <v>142</v>
      </c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6"/>
      <c r="R24" s="789" t="s">
        <v>30</v>
      </c>
      <c r="S24" s="789"/>
      <c r="T24" s="789"/>
      <c r="U24" s="790">
        <v>-0.125</v>
      </c>
      <c r="V24" s="790"/>
      <c r="W24" s="790"/>
      <c r="X24" s="791"/>
    </row>
    <row r="25" spans="2:24" ht="15" customHeight="1" x14ac:dyDescent="0.25">
      <c r="B25" s="104">
        <f>'Investor DSCR Pricer'!A27-0.001</f>
        <v>8.6240000000000006</v>
      </c>
      <c r="C25" s="292" t="s">
        <v>185</v>
      </c>
      <c r="D25" s="293">
        <f>'Investor DSCR Pricer'!I27</f>
        <v>105.3758</v>
      </c>
      <c r="E25" s="113"/>
      <c r="F25" s="682" t="s">
        <v>138</v>
      </c>
      <c r="G25" s="683"/>
      <c r="H25" s="138" t="s">
        <v>139</v>
      </c>
      <c r="I25" s="132"/>
      <c r="J25" s="9">
        <v>-0.25</v>
      </c>
      <c r="K25" s="9">
        <v>-0.25</v>
      </c>
      <c r="L25" s="9">
        <v>-0.25</v>
      </c>
      <c r="M25" s="9">
        <v>-0.625</v>
      </c>
      <c r="N25" s="110">
        <v>-0.625</v>
      </c>
      <c r="O25" s="110">
        <v>-0.625</v>
      </c>
      <c r="P25" s="151">
        <v>-0.75</v>
      </c>
      <c r="Q25" s="134" t="s">
        <v>18</v>
      </c>
      <c r="R25" s="677" t="s">
        <v>152</v>
      </c>
      <c r="S25" s="677"/>
      <c r="T25" s="678" t="s">
        <v>153</v>
      </c>
      <c r="U25" s="678"/>
      <c r="V25" s="678"/>
      <c r="W25" s="678"/>
      <c r="X25" s="679"/>
    </row>
    <row r="26" spans="2:24" x14ac:dyDescent="0.25">
      <c r="B26" s="104">
        <f>'Investor DSCR Pricer'!A28-0.001</f>
        <v>8.7490000000000006</v>
      </c>
      <c r="C26" s="292" t="s">
        <v>185</v>
      </c>
      <c r="D26" s="293">
        <f>'Investor DSCR Pricer'!I28</f>
        <v>105.6258</v>
      </c>
      <c r="E26" s="113"/>
      <c r="F26" s="686"/>
      <c r="G26" s="687"/>
      <c r="H26" s="138" t="s">
        <v>140</v>
      </c>
      <c r="I26" s="132"/>
      <c r="J26" s="9">
        <v>-0.375</v>
      </c>
      <c r="K26" s="9">
        <v>-0.375</v>
      </c>
      <c r="L26" s="9">
        <v>-0.375</v>
      </c>
      <c r="M26" s="9">
        <v>-0.75</v>
      </c>
      <c r="N26" s="110">
        <v>-0.75</v>
      </c>
      <c r="O26" s="110">
        <v>-0.75</v>
      </c>
      <c r="P26" s="151">
        <v>-0.875</v>
      </c>
      <c r="Q26" s="134" t="s">
        <v>18</v>
      </c>
      <c r="R26" s="672" t="s">
        <v>155</v>
      </c>
      <c r="S26" s="672"/>
      <c r="T26" s="680">
        <v>-0.25</v>
      </c>
      <c r="U26" s="680"/>
      <c r="V26" s="680"/>
      <c r="W26" s="680"/>
      <c r="X26" s="681"/>
    </row>
    <row r="27" spans="2:24" x14ac:dyDescent="0.25">
      <c r="B27" s="104">
        <f>'Investor DSCR Pricer'!A29-0.001</f>
        <v>8.8740000000000006</v>
      </c>
      <c r="C27" s="292" t="s">
        <v>185</v>
      </c>
      <c r="D27" s="293">
        <f>'Investor DSCR Pricer'!I29</f>
        <v>105.8758</v>
      </c>
      <c r="E27" s="113"/>
      <c r="F27" s="682" t="s">
        <v>220</v>
      </c>
      <c r="G27" s="683"/>
      <c r="H27" s="131" t="s">
        <v>291</v>
      </c>
      <c r="I27" s="132"/>
      <c r="J27" s="130">
        <v>-1.25</v>
      </c>
      <c r="K27" s="130">
        <v>-1.25</v>
      </c>
      <c r="L27" s="130">
        <v>-1.25</v>
      </c>
      <c r="M27" s="130">
        <v>-1.25</v>
      </c>
      <c r="N27" s="130">
        <v>-1.25</v>
      </c>
      <c r="O27" s="137" t="s">
        <v>18</v>
      </c>
      <c r="P27" s="137" t="s">
        <v>18</v>
      </c>
      <c r="Q27" s="134" t="s">
        <v>18</v>
      </c>
      <c r="R27" s="672" t="s">
        <v>26</v>
      </c>
      <c r="S27" s="672"/>
      <c r="T27" s="688">
        <v>-0.375</v>
      </c>
      <c r="U27" s="688"/>
      <c r="V27" s="688"/>
      <c r="W27" s="688"/>
      <c r="X27" s="689"/>
    </row>
    <row r="28" spans="2:24" x14ac:dyDescent="0.25">
      <c r="B28" s="104">
        <f>'Investor DSCR Pricer'!A30-0.001</f>
        <v>8.9990000000000006</v>
      </c>
      <c r="C28" s="292" t="s">
        <v>185</v>
      </c>
      <c r="D28" s="293">
        <f>'Investor DSCR Pricer'!I30</f>
        <v>106.1258</v>
      </c>
      <c r="E28" s="113"/>
      <c r="F28" s="684"/>
      <c r="G28" s="685"/>
      <c r="H28" s="131" t="s">
        <v>222</v>
      </c>
      <c r="I28" s="132"/>
      <c r="J28" s="130">
        <v>-1</v>
      </c>
      <c r="K28" s="130">
        <v>-1</v>
      </c>
      <c r="L28" s="130">
        <v>-1</v>
      </c>
      <c r="M28" s="130">
        <v>-1</v>
      </c>
      <c r="N28" s="130">
        <v>-1</v>
      </c>
      <c r="O28" s="130">
        <v>-1.375</v>
      </c>
      <c r="P28" s="130">
        <v>-1.75</v>
      </c>
      <c r="Q28" s="134" t="s">
        <v>18</v>
      </c>
      <c r="R28" s="672" t="s">
        <v>34</v>
      </c>
      <c r="S28" s="672"/>
      <c r="T28" s="674">
        <v>-0.25</v>
      </c>
      <c r="U28" s="674"/>
      <c r="V28" s="674"/>
      <c r="W28" s="674"/>
      <c r="X28" s="675"/>
    </row>
    <row r="29" spans="2:24" x14ac:dyDescent="0.25">
      <c r="B29" s="104">
        <f>'Investor DSCR Pricer'!A31-0.001</f>
        <v>9.1240000000000006</v>
      </c>
      <c r="C29" s="292" t="s">
        <v>185</v>
      </c>
      <c r="D29" s="293">
        <f>'Investor DSCR Pricer'!I31</f>
        <v>106.3758</v>
      </c>
      <c r="E29" s="113"/>
      <c r="F29" s="684"/>
      <c r="G29" s="685"/>
      <c r="H29" s="131" t="s">
        <v>146</v>
      </c>
      <c r="I29" s="132"/>
      <c r="J29" s="114">
        <v>0.125</v>
      </c>
      <c r="K29" s="114">
        <v>0.125</v>
      </c>
      <c r="L29" s="114">
        <v>0.125</v>
      </c>
      <c r="M29" s="114">
        <v>0.125</v>
      </c>
      <c r="N29" s="114">
        <v>0.125</v>
      </c>
      <c r="O29" s="114">
        <v>-0.25</v>
      </c>
      <c r="P29" s="130">
        <v>-0.625</v>
      </c>
      <c r="Q29" s="312">
        <v>-0.875</v>
      </c>
      <c r="R29" s="672" t="s">
        <v>160</v>
      </c>
      <c r="S29" s="672"/>
      <c r="T29" s="674" t="s">
        <v>30</v>
      </c>
      <c r="U29" s="674"/>
      <c r="V29" s="674"/>
      <c r="W29" s="674"/>
      <c r="X29" s="675"/>
    </row>
    <row r="30" spans="2:24" x14ac:dyDescent="0.25">
      <c r="B30" s="104">
        <f>'Investor DSCR Pricer'!A32-0.001</f>
        <v>9.2490000000000006</v>
      </c>
      <c r="C30" s="292" t="s">
        <v>185</v>
      </c>
      <c r="D30" s="293">
        <f>'Investor DSCR Pricer'!I32</f>
        <v>106.6258</v>
      </c>
      <c r="E30" s="113"/>
      <c r="F30" s="684"/>
      <c r="G30" s="685"/>
      <c r="H30" s="131" t="s">
        <v>148</v>
      </c>
      <c r="I30" s="132"/>
      <c r="J30" s="130">
        <v>0</v>
      </c>
      <c r="K30" s="130">
        <v>0</v>
      </c>
      <c r="L30" s="130">
        <v>0</v>
      </c>
      <c r="M30" s="130">
        <v>0</v>
      </c>
      <c r="N30" s="130">
        <v>0</v>
      </c>
      <c r="O30" s="130">
        <v>0</v>
      </c>
      <c r="P30" s="130">
        <v>-0.375</v>
      </c>
      <c r="Q30" s="39">
        <v>-0.5</v>
      </c>
      <c r="R30" s="676" t="s">
        <v>138</v>
      </c>
      <c r="S30" s="676"/>
      <c r="T30" s="140" t="s">
        <v>162</v>
      </c>
      <c r="U30" s="140" t="s">
        <v>163</v>
      </c>
      <c r="V30" s="140" t="s">
        <v>164</v>
      </c>
      <c r="W30" s="140" t="s">
        <v>165</v>
      </c>
      <c r="X30" s="141" t="s">
        <v>166</v>
      </c>
    </row>
    <row r="31" spans="2:24" x14ac:dyDescent="0.25">
      <c r="B31" s="104">
        <f>'Investor DSCR Pricer'!A33-0.001</f>
        <v>9.3740000000000006</v>
      </c>
      <c r="C31" s="292" t="s">
        <v>185</v>
      </c>
      <c r="D31" s="293">
        <f>'Investor DSCR Pricer'!I33</f>
        <v>106.8758</v>
      </c>
      <c r="E31" s="113"/>
      <c r="F31" s="684"/>
      <c r="G31" s="685"/>
      <c r="H31" s="131" t="s">
        <v>149</v>
      </c>
      <c r="I31" s="132"/>
      <c r="J31" s="130">
        <v>-0.5</v>
      </c>
      <c r="K31" s="130">
        <v>-0.5</v>
      </c>
      <c r="L31" s="130">
        <v>-0.5</v>
      </c>
      <c r="M31" s="130">
        <v>-0.5</v>
      </c>
      <c r="N31" s="130">
        <v>-0.5</v>
      </c>
      <c r="O31" s="130">
        <v>-0.875</v>
      </c>
      <c r="P31" s="133" t="s">
        <v>18</v>
      </c>
      <c r="Q31" s="134" t="s">
        <v>18</v>
      </c>
      <c r="R31" s="673" t="s">
        <v>168</v>
      </c>
      <c r="S31" s="673"/>
      <c r="T31" s="142"/>
      <c r="U31" s="142">
        <v>360</v>
      </c>
      <c r="V31" s="142">
        <v>360</v>
      </c>
      <c r="W31" s="142"/>
      <c r="X31" s="143"/>
    </row>
    <row r="32" spans="2:24" x14ac:dyDescent="0.25">
      <c r="B32" s="104">
        <f>'Investor DSCR Pricer'!A34-0.001</f>
        <v>9.4990000000000006</v>
      </c>
      <c r="C32" s="292" t="s">
        <v>185</v>
      </c>
      <c r="D32" s="293">
        <f>'Investor DSCR Pricer'!I34</f>
        <v>107.1258</v>
      </c>
      <c r="E32" s="113"/>
      <c r="F32" s="684"/>
      <c r="G32" s="685"/>
      <c r="H32" s="131" t="s">
        <v>150</v>
      </c>
      <c r="I32" s="132"/>
      <c r="J32" s="130">
        <v>-0.625</v>
      </c>
      <c r="K32" s="130">
        <v>-0.625</v>
      </c>
      <c r="L32" s="130">
        <v>-0.75</v>
      </c>
      <c r="M32" s="130">
        <v>-0.875</v>
      </c>
      <c r="N32" s="130">
        <v>-1</v>
      </c>
      <c r="O32" s="133" t="s">
        <v>18</v>
      </c>
      <c r="P32" s="133" t="s">
        <v>18</v>
      </c>
      <c r="Q32" s="134" t="s">
        <v>18</v>
      </c>
      <c r="R32" s="673" t="s">
        <v>170</v>
      </c>
      <c r="S32" s="673"/>
      <c r="T32" s="142">
        <v>120</v>
      </c>
      <c r="U32" s="142">
        <v>240</v>
      </c>
      <c r="V32" s="142">
        <v>360</v>
      </c>
      <c r="W32" s="142"/>
      <c r="X32" s="143"/>
    </row>
    <row r="33" spans="2:25" x14ac:dyDescent="0.25">
      <c r="B33" s="104">
        <f>'Investor DSCR Pricer'!A35-0.001</f>
        <v>9.6240000000000006</v>
      </c>
      <c r="C33" s="292" t="s">
        <v>185</v>
      </c>
      <c r="D33" s="293">
        <f>'Investor DSCR Pricer'!I35</f>
        <v>107.3758</v>
      </c>
      <c r="E33" s="113"/>
      <c r="F33" s="684"/>
      <c r="G33" s="685"/>
      <c r="H33" s="131" t="s">
        <v>151</v>
      </c>
      <c r="I33" s="132"/>
      <c r="J33" s="297">
        <v>-1</v>
      </c>
      <c r="K33" s="297">
        <v>-1</v>
      </c>
      <c r="L33" s="297">
        <v>-1</v>
      </c>
      <c r="M33" s="297">
        <v>-1.125</v>
      </c>
      <c r="N33" s="297">
        <v>-1.25</v>
      </c>
      <c r="O33" s="133" t="s">
        <v>18</v>
      </c>
      <c r="P33" s="133" t="s">
        <v>18</v>
      </c>
      <c r="Q33" s="134" t="s">
        <v>18</v>
      </c>
      <c r="R33" s="672" t="s">
        <v>174</v>
      </c>
      <c r="S33" s="672"/>
      <c r="T33" s="142">
        <v>120</v>
      </c>
      <c r="U33" s="142">
        <v>360</v>
      </c>
      <c r="V33" s="142">
        <v>480</v>
      </c>
      <c r="W33" s="149"/>
      <c r="X33" s="150"/>
    </row>
    <row r="34" spans="2:25" ht="14.45" customHeight="1" x14ac:dyDescent="0.25">
      <c r="B34" s="104">
        <f>'Investor DSCR Pricer'!A36-0.001</f>
        <v>9.7490000000000006</v>
      </c>
      <c r="C34" s="292" t="s">
        <v>185</v>
      </c>
      <c r="D34" s="293">
        <f>'Investor DSCR Pricer'!I36</f>
        <v>107.6258</v>
      </c>
      <c r="E34" s="113"/>
      <c r="F34" s="686"/>
      <c r="G34" s="687"/>
      <c r="H34" s="135" t="s">
        <v>154</v>
      </c>
      <c r="I34" s="136"/>
      <c r="J34" s="133" t="s">
        <v>18</v>
      </c>
      <c r="K34" s="133" t="s">
        <v>18</v>
      </c>
      <c r="L34" s="133" t="s">
        <v>18</v>
      </c>
      <c r="M34" s="133" t="s">
        <v>18</v>
      </c>
      <c r="N34" s="133" t="s">
        <v>18</v>
      </c>
      <c r="O34" s="133" t="s">
        <v>18</v>
      </c>
      <c r="P34" s="137" t="s">
        <v>18</v>
      </c>
      <c r="Q34" s="134" t="s">
        <v>18</v>
      </c>
      <c r="R34" s="670"/>
      <c r="S34" s="670"/>
      <c r="T34" s="148"/>
      <c r="U34" s="148"/>
      <c r="V34" s="148"/>
      <c r="W34" s="149"/>
      <c r="X34" s="150"/>
    </row>
    <row r="35" spans="2:25" ht="15" customHeight="1" x14ac:dyDescent="0.25">
      <c r="B35" s="104">
        <f>'Investor DSCR Pricer'!A37-0.001</f>
        <v>9.8740000000000006</v>
      </c>
      <c r="C35" s="292" t="s">
        <v>185</v>
      </c>
      <c r="D35" s="293">
        <f>'Investor DSCR Pricer'!I37</f>
        <v>107.8758</v>
      </c>
      <c r="E35" s="113"/>
      <c r="F35" s="682" t="s">
        <v>156</v>
      </c>
      <c r="G35" s="683"/>
      <c r="H35" s="638" t="s">
        <v>234</v>
      </c>
      <c r="I35" s="638"/>
      <c r="J35" s="114">
        <v>-0.5</v>
      </c>
      <c r="K35" s="114">
        <v>-0.5</v>
      </c>
      <c r="L35" s="114">
        <v>-0.5</v>
      </c>
      <c r="M35" s="114">
        <v>-0.75</v>
      </c>
      <c r="N35" s="114">
        <v>-0.75</v>
      </c>
      <c r="O35" s="111">
        <v>-1.125</v>
      </c>
      <c r="P35" s="137" t="s">
        <v>18</v>
      </c>
      <c r="Q35" s="134" t="s">
        <v>18</v>
      </c>
      <c r="R35" s="672"/>
      <c r="S35" s="672"/>
      <c r="T35" s="142"/>
      <c r="U35" s="142"/>
      <c r="V35" s="142"/>
      <c r="W35" s="144"/>
      <c r="X35" s="147"/>
    </row>
    <row r="36" spans="2:25" ht="15" customHeight="1" x14ac:dyDescent="0.25">
      <c r="B36" s="104">
        <f>'Investor DSCR Pricer'!A38-0.001</f>
        <v>9.9990000000000006</v>
      </c>
      <c r="C36" s="292" t="s">
        <v>185</v>
      </c>
      <c r="D36" s="293">
        <f>'Investor DSCR Pricer'!I38</f>
        <v>108.1258</v>
      </c>
      <c r="E36" s="113"/>
      <c r="F36" s="684"/>
      <c r="G36" s="685"/>
      <c r="H36" s="638" t="s">
        <v>158</v>
      </c>
      <c r="I36" s="638"/>
      <c r="J36" s="130">
        <v>-0.125</v>
      </c>
      <c r="K36" s="130">
        <v>-0.125</v>
      </c>
      <c r="L36" s="130">
        <v>-0.125</v>
      </c>
      <c r="M36" s="130">
        <v>-0.375</v>
      </c>
      <c r="N36" s="130">
        <v>-0.5</v>
      </c>
      <c r="O36" s="151">
        <v>-0.75</v>
      </c>
      <c r="P36" s="137" t="s">
        <v>18</v>
      </c>
      <c r="Q36" s="134" t="s">
        <v>18</v>
      </c>
      <c r="R36" s="839" t="s">
        <v>175</v>
      </c>
      <c r="S36" s="840"/>
      <c r="T36" s="840"/>
      <c r="U36" s="840"/>
      <c r="V36" s="840"/>
      <c r="W36" s="840"/>
      <c r="X36" s="841"/>
    </row>
    <row r="37" spans="2:25" ht="15" customHeight="1" x14ac:dyDescent="0.25">
      <c r="B37" s="104">
        <f>'Investor DSCR Pricer'!A39-0.001</f>
        <v>10.124000000000001</v>
      </c>
      <c r="C37" s="292" t="s">
        <v>185</v>
      </c>
      <c r="D37" s="293">
        <f>'Investor DSCR Pricer'!I39</f>
        <v>108.3758</v>
      </c>
      <c r="E37" s="113"/>
      <c r="F37" s="684"/>
      <c r="G37" s="685"/>
      <c r="H37" s="638" t="s">
        <v>292</v>
      </c>
      <c r="I37" s="638"/>
      <c r="J37" s="313">
        <v>-0.25</v>
      </c>
      <c r="K37" s="313">
        <v>-0.25</v>
      </c>
      <c r="L37" s="313">
        <v>-0.25</v>
      </c>
      <c r="M37" s="313">
        <v>-0.25</v>
      </c>
      <c r="N37" s="313">
        <v>-0.25</v>
      </c>
      <c r="O37" s="313">
        <v>-0.25</v>
      </c>
      <c r="P37" s="313">
        <v>-0.375</v>
      </c>
      <c r="Q37" s="134" t="s">
        <v>18</v>
      </c>
      <c r="R37" s="667" t="s">
        <v>176</v>
      </c>
      <c r="S37" s="668"/>
      <c r="T37" s="668"/>
      <c r="U37" s="668"/>
      <c r="V37" s="668"/>
      <c r="W37" s="668"/>
      <c r="X37" s="669"/>
    </row>
    <row r="38" spans="2:25" ht="15" customHeight="1" x14ac:dyDescent="0.25">
      <c r="B38" s="104">
        <f>'Investor DSCR Pricer'!A40-0.001</f>
        <v>10.249000000000001</v>
      </c>
      <c r="C38" s="292" t="s">
        <v>185</v>
      </c>
      <c r="D38" s="293">
        <f>'Investor DSCR Pricer'!I40</f>
        <v>108.6258</v>
      </c>
      <c r="E38" s="113"/>
      <c r="F38" s="684"/>
      <c r="G38" s="685"/>
      <c r="H38" s="638" t="s">
        <v>293</v>
      </c>
      <c r="I38" s="638"/>
      <c r="J38" s="130">
        <v>0.125</v>
      </c>
      <c r="K38" s="130">
        <v>0.125</v>
      </c>
      <c r="L38" s="130">
        <v>0.125</v>
      </c>
      <c r="M38" s="130">
        <v>0.125</v>
      </c>
      <c r="N38" s="130">
        <v>0.125</v>
      </c>
      <c r="O38" s="151">
        <v>0.125</v>
      </c>
      <c r="P38" s="151">
        <v>0.125</v>
      </c>
      <c r="Q38" s="314">
        <v>0.125</v>
      </c>
      <c r="R38" s="152" t="s">
        <v>177</v>
      </c>
      <c r="S38" s="153"/>
      <c r="T38" s="153"/>
      <c r="U38" s="153"/>
      <c r="V38" s="153"/>
      <c r="W38" s="153"/>
      <c r="X38" s="154"/>
    </row>
    <row r="39" spans="2:25" ht="15" customHeight="1" x14ac:dyDescent="0.25">
      <c r="B39" s="104">
        <f>'Investor DSCR Pricer'!A41-0.001</f>
        <v>10.374000000000001</v>
      </c>
      <c r="C39" s="292" t="s">
        <v>185</v>
      </c>
      <c r="D39" s="293">
        <f>'Investor DSCR Pricer'!I41</f>
        <v>108.8758</v>
      </c>
      <c r="E39" s="113"/>
      <c r="F39" s="684"/>
      <c r="G39" s="685"/>
      <c r="H39" s="638" t="s">
        <v>245</v>
      </c>
      <c r="I39" s="638"/>
      <c r="J39" s="110">
        <v>-0.125</v>
      </c>
      <c r="K39" s="110">
        <v>-0.125</v>
      </c>
      <c r="L39" s="110">
        <v>-0.25</v>
      </c>
      <c r="M39" s="110">
        <v>-0.25</v>
      </c>
      <c r="N39" s="110">
        <v>-0.375</v>
      </c>
      <c r="O39" s="110">
        <v>-0.5</v>
      </c>
      <c r="P39" s="139">
        <v>-0.75</v>
      </c>
      <c r="Q39" s="134" t="s">
        <v>18</v>
      </c>
      <c r="R39" s="155" t="s">
        <v>178</v>
      </c>
      <c r="S39" s="153"/>
      <c r="T39" s="153"/>
      <c r="U39" s="153"/>
      <c r="V39" s="156"/>
      <c r="W39" s="156"/>
      <c r="X39" s="157"/>
    </row>
    <row r="40" spans="2:25" ht="15" customHeight="1" x14ac:dyDescent="0.25">
      <c r="B40" s="104">
        <f>'Investor DSCR Pricer'!A42-0.001</f>
        <v>10.499000000000001</v>
      </c>
      <c r="C40" s="292" t="s">
        <v>185</v>
      </c>
      <c r="D40" s="293">
        <f>'Investor DSCR Pricer'!I42</f>
        <v>109.1258</v>
      </c>
      <c r="E40" s="113"/>
      <c r="F40" s="684"/>
      <c r="G40" s="685"/>
      <c r="H40" s="638" t="s">
        <v>294</v>
      </c>
      <c r="I40" s="638"/>
      <c r="J40" s="315">
        <v>-1</v>
      </c>
      <c r="K40" s="315">
        <v>-1</v>
      </c>
      <c r="L40" s="315">
        <v>-1</v>
      </c>
      <c r="M40" s="315">
        <v>-1.25</v>
      </c>
      <c r="N40" s="315">
        <v>-1.25</v>
      </c>
      <c r="O40" s="134" t="s">
        <v>18</v>
      </c>
      <c r="P40" s="316" t="s">
        <v>18</v>
      </c>
      <c r="Q40" s="134" t="s">
        <v>18</v>
      </c>
      <c r="R40" s="155" t="s">
        <v>179</v>
      </c>
      <c r="S40" s="156"/>
      <c r="T40" s="156"/>
      <c r="U40" s="156"/>
      <c r="V40" s="153"/>
      <c r="W40" s="153"/>
      <c r="X40" s="154"/>
    </row>
    <row r="41" spans="2:25" ht="16.149999999999999" customHeight="1" x14ac:dyDescent="0.25">
      <c r="B41" s="104">
        <f>'Investor DSCR Pricer'!A43-0.001</f>
        <v>10.624000000000001</v>
      </c>
      <c r="C41" s="292" t="s">
        <v>185</v>
      </c>
      <c r="D41" s="293">
        <f>'Investor DSCR Pricer'!I43</f>
        <v>109.3758</v>
      </c>
      <c r="E41" s="113"/>
      <c r="F41" s="684"/>
      <c r="G41" s="685"/>
      <c r="H41" s="638" t="s">
        <v>295</v>
      </c>
      <c r="I41" s="638"/>
      <c r="J41" s="110">
        <v>-0.375</v>
      </c>
      <c r="K41" s="110">
        <v>-0.375</v>
      </c>
      <c r="L41" s="110">
        <v>-0.5</v>
      </c>
      <c r="M41" s="110">
        <v>-0.5</v>
      </c>
      <c r="N41" s="110">
        <v>-0.625</v>
      </c>
      <c r="O41" s="110">
        <v>-0.75</v>
      </c>
      <c r="P41" s="139">
        <v>-0.875</v>
      </c>
      <c r="Q41" s="134" t="s">
        <v>18</v>
      </c>
      <c r="R41" s="159"/>
      <c r="S41" s="160"/>
      <c r="T41" s="161"/>
      <c r="U41" s="161"/>
      <c r="V41" s="161"/>
      <c r="W41" s="161"/>
      <c r="X41" s="162"/>
    </row>
    <row r="42" spans="2:25" ht="16.149999999999999" customHeight="1" x14ac:dyDescent="0.25">
      <c r="B42" s="104">
        <f>'Investor DSCR Pricer'!A44-0.001</f>
        <v>10.749000000000001</v>
      </c>
      <c r="C42" s="292" t="s">
        <v>185</v>
      </c>
      <c r="D42" s="293">
        <f>'Investor DSCR Pricer'!I44</f>
        <v>109.6258</v>
      </c>
      <c r="E42" s="113"/>
      <c r="F42" s="684"/>
      <c r="G42" s="685"/>
      <c r="H42" s="638" t="s">
        <v>296</v>
      </c>
      <c r="I42" s="638"/>
      <c r="J42" s="139">
        <v>-0.25</v>
      </c>
      <c r="K42" s="139">
        <v>-0.25</v>
      </c>
      <c r="L42" s="139">
        <v>-0.25</v>
      </c>
      <c r="M42" s="130">
        <v>-0.375</v>
      </c>
      <c r="N42" s="130">
        <v>-0.375</v>
      </c>
      <c r="O42" s="139">
        <v>-0.5</v>
      </c>
      <c r="P42" s="317">
        <v>-0.5</v>
      </c>
      <c r="Q42" s="114">
        <v>-0.5</v>
      </c>
      <c r="R42" s="834" t="s">
        <v>180</v>
      </c>
      <c r="S42" s="835"/>
      <c r="T42" s="835"/>
      <c r="U42" s="835"/>
      <c r="V42" s="835"/>
      <c r="W42" s="835"/>
      <c r="X42" s="836"/>
    </row>
    <row r="43" spans="2:25" ht="15.75" customHeight="1" x14ac:dyDescent="0.25">
      <c r="B43" s="104">
        <f>'Investor DSCR Pricer'!A45-0.001</f>
        <v>10.874000000000001</v>
      </c>
      <c r="C43" s="292" t="s">
        <v>185</v>
      </c>
      <c r="D43" s="293">
        <f>'Investor DSCR Pricer'!I45</f>
        <v>109.8758</v>
      </c>
      <c r="E43" s="113"/>
      <c r="F43" s="684"/>
      <c r="G43" s="685"/>
      <c r="H43" s="638" t="s">
        <v>167</v>
      </c>
      <c r="I43" s="638"/>
      <c r="J43" s="139">
        <v>-0.25</v>
      </c>
      <c r="K43" s="139">
        <v>-0.25</v>
      </c>
      <c r="L43" s="139">
        <v>-0.25</v>
      </c>
      <c r="M43" s="139">
        <v>-0.25</v>
      </c>
      <c r="N43" s="139">
        <v>-0.25</v>
      </c>
      <c r="O43" s="317">
        <v>-0.25</v>
      </c>
      <c r="P43" s="317">
        <v>-0.25</v>
      </c>
      <c r="Q43" s="134" t="s">
        <v>18</v>
      </c>
      <c r="R43" s="658" t="s">
        <v>297</v>
      </c>
      <c r="S43" s="659"/>
      <c r="T43" s="659"/>
      <c r="U43" s="659"/>
      <c r="V43" s="659"/>
      <c r="W43" s="659"/>
      <c r="X43" s="660"/>
    </row>
    <row r="44" spans="2:25" ht="16.5" customHeight="1" x14ac:dyDescent="0.25">
      <c r="B44" s="318" t="s">
        <v>298</v>
      </c>
      <c r="C44" s="830">
        <v>98</v>
      </c>
      <c r="D44" s="830"/>
      <c r="E44" s="113"/>
      <c r="F44" s="684"/>
      <c r="G44" s="685"/>
      <c r="H44" s="638" t="s">
        <v>299</v>
      </c>
      <c r="I44" s="638"/>
      <c r="J44" s="139">
        <v>0</v>
      </c>
      <c r="K44" s="139">
        <v>0</v>
      </c>
      <c r="L44" s="139">
        <v>0</v>
      </c>
      <c r="M44" s="139">
        <v>0</v>
      </c>
      <c r="N44" s="139">
        <v>0</v>
      </c>
      <c r="O44" s="139">
        <v>0</v>
      </c>
      <c r="P44" s="139">
        <v>0</v>
      </c>
      <c r="Q44" s="134" t="s">
        <v>18</v>
      </c>
      <c r="R44" s="664" t="s">
        <v>182</v>
      </c>
      <c r="S44" s="665"/>
      <c r="T44" s="665"/>
      <c r="U44" s="665"/>
      <c r="V44" s="665"/>
      <c r="W44" s="665"/>
      <c r="X44" s="666"/>
    </row>
    <row r="45" spans="2:25" ht="16.149999999999999" customHeight="1" x14ac:dyDescent="0.25">
      <c r="B45" s="319" t="s">
        <v>86</v>
      </c>
      <c r="C45" s="48" t="s">
        <v>87</v>
      </c>
      <c r="D45" s="48" t="s">
        <v>88</v>
      </c>
      <c r="E45" s="113"/>
      <c r="F45" s="684"/>
      <c r="G45" s="685"/>
      <c r="H45" s="638" t="s">
        <v>59</v>
      </c>
      <c r="I45" s="638"/>
      <c r="J45" s="114">
        <v>-0.5</v>
      </c>
      <c r="K45" s="114">
        <v>-0.5</v>
      </c>
      <c r="L45" s="114">
        <v>-0.5</v>
      </c>
      <c r="M45" s="114">
        <v>-0.5</v>
      </c>
      <c r="N45" s="114">
        <v>-0.625</v>
      </c>
      <c r="O45" s="114">
        <v>-0.75</v>
      </c>
      <c r="P45" s="114">
        <v>-1.5</v>
      </c>
      <c r="Q45" s="314">
        <v>-1.875</v>
      </c>
      <c r="R45" s="642" t="s">
        <v>300</v>
      </c>
      <c r="S45" s="643"/>
      <c r="T45" s="643"/>
      <c r="U45" s="643"/>
      <c r="V45" s="643"/>
      <c r="W45" s="643"/>
      <c r="X45" s="644"/>
    </row>
    <row r="46" spans="2:25" ht="15.75" x14ac:dyDescent="0.25">
      <c r="B46" s="320" t="s">
        <v>301</v>
      </c>
      <c r="C46" s="321">
        <v>-2</v>
      </c>
      <c r="D46" s="322">
        <v>101.5</v>
      </c>
      <c r="E46" s="113"/>
      <c r="F46" s="684"/>
      <c r="G46" s="685"/>
      <c r="H46" s="638" t="s">
        <v>62</v>
      </c>
      <c r="I46" s="638"/>
      <c r="J46" s="114">
        <v>-0.625</v>
      </c>
      <c r="K46" s="114">
        <v>-0.625</v>
      </c>
      <c r="L46" s="114">
        <v>-0.625</v>
      </c>
      <c r="M46" s="114">
        <v>-0.625</v>
      </c>
      <c r="N46" s="114">
        <v>-0.875</v>
      </c>
      <c r="O46" s="114">
        <v>-1</v>
      </c>
      <c r="P46" s="115">
        <v>-1.75</v>
      </c>
      <c r="Q46" s="323">
        <v>-2.125</v>
      </c>
      <c r="R46" s="831" t="s">
        <v>302</v>
      </c>
      <c r="S46" s="832"/>
      <c r="T46" s="832"/>
      <c r="U46" s="832"/>
      <c r="V46" s="832"/>
      <c r="W46" s="832"/>
      <c r="X46" s="833"/>
    </row>
    <row r="47" spans="2:25" ht="16.5" customHeight="1" x14ac:dyDescent="0.25">
      <c r="B47" s="320" t="s">
        <v>90</v>
      </c>
      <c r="C47" s="321">
        <v>-1.5</v>
      </c>
      <c r="D47" s="322">
        <v>101.5</v>
      </c>
      <c r="E47" s="113"/>
      <c r="F47" s="684"/>
      <c r="G47" s="685"/>
      <c r="H47" s="138" t="s">
        <v>303</v>
      </c>
      <c r="I47" s="138"/>
      <c r="J47" s="151">
        <v>-0.5</v>
      </c>
      <c r="K47" s="151">
        <v>-0.75</v>
      </c>
      <c r="L47" s="151">
        <v>-0.75</v>
      </c>
      <c r="M47" s="151">
        <v>-0.75</v>
      </c>
      <c r="N47" s="317">
        <v>-0.875</v>
      </c>
      <c r="O47" s="317">
        <v>-1</v>
      </c>
      <c r="P47" s="317">
        <v>-1</v>
      </c>
      <c r="Q47" s="134" t="s">
        <v>18</v>
      </c>
      <c r="R47" s="827" t="s">
        <v>304</v>
      </c>
      <c r="S47" s="828"/>
      <c r="T47" s="828"/>
      <c r="U47" s="828"/>
      <c r="V47" s="828"/>
      <c r="W47" s="828"/>
      <c r="X47" s="829"/>
      <c r="Y47" s="168"/>
    </row>
    <row r="48" spans="2:25" ht="14.45" customHeight="1" x14ac:dyDescent="0.25">
      <c r="B48" s="320">
        <v>12</v>
      </c>
      <c r="C48" s="324">
        <v>-0.875</v>
      </c>
      <c r="D48" s="322">
        <v>102</v>
      </c>
      <c r="E48" s="113"/>
      <c r="F48" s="684"/>
      <c r="G48" s="685"/>
      <c r="H48" s="138" t="s">
        <v>305</v>
      </c>
      <c r="I48" s="138"/>
      <c r="J48" s="317">
        <v>-1.125</v>
      </c>
      <c r="K48" s="317">
        <v>-1.125</v>
      </c>
      <c r="L48" s="317">
        <v>-1.125</v>
      </c>
      <c r="M48" s="317">
        <v>-1.125</v>
      </c>
      <c r="N48" s="317">
        <v>-1.125</v>
      </c>
      <c r="O48" s="317">
        <v>-1.125</v>
      </c>
      <c r="P48" s="134" t="s">
        <v>18</v>
      </c>
      <c r="Q48" s="134" t="s">
        <v>18</v>
      </c>
      <c r="R48" s="628" t="s">
        <v>306</v>
      </c>
      <c r="S48" s="458"/>
      <c r="T48" s="458"/>
      <c r="U48" s="458"/>
      <c r="V48" s="458"/>
      <c r="W48" s="458"/>
      <c r="X48" s="629"/>
      <c r="Y48" s="173"/>
    </row>
    <row r="49" spans="2:25" ht="14.45" customHeight="1" x14ac:dyDescent="0.25">
      <c r="B49" s="320">
        <v>24</v>
      </c>
      <c r="C49" s="324">
        <v>-0.25</v>
      </c>
      <c r="D49" s="322">
        <v>102.75</v>
      </c>
      <c r="E49" s="113"/>
      <c r="F49" s="684"/>
      <c r="G49" s="685"/>
      <c r="H49" s="138" t="s">
        <v>248</v>
      </c>
      <c r="I49" s="138"/>
      <c r="J49" s="110">
        <v>-0.625</v>
      </c>
      <c r="K49" s="110">
        <v>-0.625</v>
      </c>
      <c r="L49" s="110">
        <v>-0.625</v>
      </c>
      <c r="M49" s="110">
        <v>-0.625</v>
      </c>
      <c r="N49" s="110">
        <v>-0.625</v>
      </c>
      <c r="O49" s="110">
        <v>-0.625</v>
      </c>
      <c r="P49" s="9">
        <v>-0.625</v>
      </c>
      <c r="Q49" s="134" t="s">
        <v>18</v>
      </c>
      <c r="R49" s="610" t="s">
        <v>190</v>
      </c>
      <c r="S49" s="611"/>
      <c r="T49" s="611"/>
      <c r="U49" s="611"/>
      <c r="V49" s="611"/>
      <c r="W49" s="611"/>
      <c r="X49" s="612"/>
      <c r="Y49" s="176"/>
    </row>
    <row r="50" spans="2:25" ht="14.45" customHeight="1" x14ac:dyDescent="0.25">
      <c r="B50" s="325">
        <v>36</v>
      </c>
      <c r="C50" s="326">
        <v>0.25</v>
      </c>
      <c r="D50" s="322">
        <v>103.5</v>
      </c>
      <c r="E50" s="113"/>
      <c r="F50" s="684"/>
      <c r="G50" s="685"/>
      <c r="H50" s="671" t="s">
        <v>307</v>
      </c>
      <c r="I50" s="671"/>
      <c r="J50" s="317">
        <v>-0.25</v>
      </c>
      <c r="K50" s="317">
        <v>-0.25</v>
      </c>
      <c r="L50" s="317">
        <v>-0.25</v>
      </c>
      <c r="M50" s="317">
        <v>-0.25</v>
      </c>
      <c r="N50" s="317">
        <v>-0.25</v>
      </c>
      <c r="O50" s="317">
        <v>-0.25</v>
      </c>
      <c r="P50" s="317">
        <v>-0.25</v>
      </c>
      <c r="Q50" s="110">
        <v>-0.25</v>
      </c>
      <c r="R50" s="327"/>
      <c r="X50" s="97"/>
      <c r="Y50" s="176"/>
    </row>
    <row r="51" spans="2:25" ht="14.45" customHeight="1" x14ac:dyDescent="0.25">
      <c r="B51" s="320">
        <v>48</v>
      </c>
      <c r="C51" s="324">
        <v>0.625</v>
      </c>
      <c r="D51" s="322">
        <v>103.5</v>
      </c>
      <c r="E51" s="113"/>
      <c r="F51" s="684"/>
      <c r="G51" s="685"/>
      <c r="H51" s="671"/>
      <c r="I51" s="671"/>
      <c r="J51" s="139"/>
      <c r="K51" s="139"/>
      <c r="L51" s="139"/>
      <c r="M51" s="139"/>
      <c r="N51" s="139"/>
      <c r="O51" s="139"/>
      <c r="P51" s="139"/>
      <c r="Q51" s="114"/>
      <c r="R51" s="159"/>
      <c r="S51" s="26"/>
      <c r="T51" s="26"/>
      <c r="U51" s="26"/>
      <c r="V51" s="26"/>
      <c r="W51" s="26"/>
      <c r="X51" s="328"/>
      <c r="Y51" s="181"/>
    </row>
    <row r="52" spans="2:25" ht="14.45" customHeight="1" thickBot="1" x14ac:dyDescent="0.3">
      <c r="B52" s="320">
        <v>60</v>
      </c>
      <c r="C52" s="329">
        <v>1</v>
      </c>
      <c r="D52" s="322">
        <v>104</v>
      </c>
      <c r="E52" s="113"/>
      <c r="F52" s="684"/>
      <c r="G52" s="685"/>
      <c r="H52" s="671"/>
      <c r="I52" s="671"/>
      <c r="J52" s="139"/>
      <c r="K52" s="139"/>
      <c r="L52" s="139"/>
      <c r="M52" s="139"/>
      <c r="N52" s="139"/>
      <c r="O52" s="139"/>
      <c r="P52" s="139"/>
      <c r="Q52" s="114"/>
      <c r="R52" s="330"/>
      <c r="S52" s="331"/>
      <c r="T52" s="331"/>
      <c r="U52" s="331"/>
      <c r="V52" s="331"/>
      <c r="W52" s="331"/>
      <c r="X52" s="332"/>
      <c r="Y52" s="181"/>
    </row>
    <row r="53" spans="2:25" ht="15" customHeight="1" x14ac:dyDescent="0.25">
      <c r="B53" s="814" t="s">
        <v>308</v>
      </c>
      <c r="C53" s="815"/>
      <c r="D53" s="816"/>
      <c r="E53" s="817" t="s">
        <v>309</v>
      </c>
      <c r="F53" s="684"/>
      <c r="G53" s="685"/>
      <c r="H53" s="671"/>
      <c r="I53" s="671"/>
      <c r="J53" s="139"/>
      <c r="K53" s="139"/>
      <c r="L53" s="139"/>
      <c r="M53" s="139"/>
      <c r="N53" s="139"/>
      <c r="O53" s="139"/>
      <c r="P53" s="139"/>
      <c r="Q53" s="139"/>
      <c r="R53" s="333"/>
      <c r="S53" s="334"/>
      <c r="T53" s="334"/>
      <c r="U53" s="334"/>
      <c r="V53" s="334"/>
      <c r="W53" s="334"/>
      <c r="X53" s="335"/>
    </row>
    <row r="54" spans="2:25" ht="18.600000000000001" customHeight="1" x14ac:dyDescent="0.25">
      <c r="B54" s="320" t="s">
        <v>94</v>
      </c>
      <c r="C54" s="336" t="s">
        <v>95</v>
      </c>
      <c r="D54" s="336" t="s">
        <v>96</v>
      </c>
      <c r="E54" s="817"/>
      <c r="F54" s="684"/>
      <c r="G54" s="685"/>
      <c r="H54" s="819"/>
      <c r="I54" s="820"/>
      <c r="J54" s="139"/>
      <c r="K54" s="139"/>
      <c r="L54" s="139"/>
      <c r="M54" s="139"/>
      <c r="N54" s="139"/>
      <c r="O54" s="139"/>
      <c r="P54" s="139"/>
      <c r="Q54" s="139"/>
      <c r="R54" s="821" t="s">
        <v>103</v>
      </c>
      <c r="S54" s="822"/>
      <c r="T54" s="822"/>
      <c r="U54" s="822"/>
      <c r="V54" s="822"/>
      <c r="W54" s="822"/>
      <c r="X54" s="823"/>
    </row>
    <row r="55" spans="2:25" ht="19.899999999999999" customHeight="1" thickBot="1" x14ac:dyDescent="0.3">
      <c r="B55" s="337">
        <v>-0.5</v>
      </c>
      <c r="C55" s="338">
        <v>-0.375</v>
      </c>
      <c r="D55" s="338">
        <v>-0.25</v>
      </c>
      <c r="E55" s="818"/>
      <c r="F55" s="837"/>
      <c r="G55" s="838"/>
      <c r="H55" s="819" t="s">
        <v>310</v>
      </c>
      <c r="I55" s="820"/>
      <c r="J55" s="339"/>
      <c r="K55" s="339"/>
      <c r="L55" s="339"/>
      <c r="M55" s="339"/>
      <c r="N55" s="339"/>
      <c r="O55" s="339"/>
      <c r="P55" s="339"/>
      <c r="Q55" s="339"/>
      <c r="R55" s="824"/>
      <c r="S55" s="825"/>
      <c r="T55" s="825"/>
      <c r="U55" s="825"/>
      <c r="V55" s="825"/>
      <c r="W55" s="825"/>
      <c r="X55" s="826"/>
    </row>
    <row r="56" spans="2:25" x14ac:dyDescent="0.25">
      <c r="N56" s="186"/>
      <c r="O56" s="186"/>
      <c r="P56" s="186"/>
    </row>
    <row r="57" spans="2:25" x14ac:dyDescent="0.25">
      <c r="N57" s="186"/>
      <c r="O57" s="186"/>
      <c r="P57" s="186"/>
    </row>
    <row r="60" spans="2:25" x14ac:dyDescent="0.25">
      <c r="G60" s="340"/>
    </row>
    <row r="63" spans="2:25" ht="15.75" x14ac:dyDescent="0.25">
      <c r="H63" s="192"/>
    </row>
    <row r="64" spans="2:25" ht="15.75" x14ac:dyDescent="0.25">
      <c r="H64" s="192"/>
    </row>
    <row r="65" spans="8:8" ht="15.75" x14ac:dyDescent="0.25">
      <c r="H65" s="192"/>
    </row>
  </sheetData>
  <mergeCells count="83"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  <mergeCell ref="R11:X11"/>
    <mergeCell ref="R12:X12"/>
    <mergeCell ref="R13:X13"/>
    <mergeCell ref="R14:X14"/>
    <mergeCell ref="R15:X15"/>
    <mergeCell ref="F17:Q17"/>
    <mergeCell ref="R17:X17"/>
    <mergeCell ref="F18:G22"/>
    <mergeCell ref="R18:X18"/>
    <mergeCell ref="R19:X19"/>
    <mergeCell ref="R20:X20"/>
    <mergeCell ref="R21:X21"/>
    <mergeCell ref="R22:T22"/>
    <mergeCell ref="U22:X22"/>
    <mergeCell ref="F23:G23"/>
    <mergeCell ref="R23:T23"/>
    <mergeCell ref="U23:X23"/>
    <mergeCell ref="F24:Q24"/>
    <mergeCell ref="R24:T24"/>
    <mergeCell ref="U24:X24"/>
    <mergeCell ref="R33:S33"/>
    <mergeCell ref="F25:G26"/>
    <mergeCell ref="R25:S25"/>
    <mergeCell ref="T25:X25"/>
    <mergeCell ref="R26:S26"/>
    <mergeCell ref="T26:X26"/>
    <mergeCell ref="F27:G34"/>
    <mergeCell ref="R27:S27"/>
    <mergeCell ref="T27:X27"/>
    <mergeCell ref="R28:S28"/>
    <mergeCell ref="T28:X28"/>
    <mergeCell ref="R29:S29"/>
    <mergeCell ref="T29:X29"/>
    <mergeCell ref="R30:S30"/>
    <mergeCell ref="R31:S31"/>
    <mergeCell ref="R32:S32"/>
    <mergeCell ref="R34:S34"/>
    <mergeCell ref="F35:G55"/>
    <mergeCell ref="H35:I35"/>
    <mergeCell ref="R35:S35"/>
    <mergeCell ref="H36:I36"/>
    <mergeCell ref="R36:X36"/>
    <mergeCell ref="H37:I37"/>
    <mergeCell ref="R37:X37"/>
    <mergeCell ref="H38:I38"/>
    <mergeCell ref="H39:I39"/>
    <mergeCell ref="H40:I40"/>
    <mergeCell ref="H41:I41"/>
    <mergeCell ref="H42:I42"/>
    <mergeCell ref="R42:X42"/>
    <mergeCell ref="H43:I43"/>
    <mergeCell ref="R43:X43"/>
    <mergeCell ref="H52:I52"/>
    <mergeCell ref="C44:D44"/>
    <mergeCell ref="H44:I44"/>
    <mergeCell ref="R44:X44"/>
    <mergeCell ref="H45:I45"/>
    <mergeCell ref="R45:X45"/>
    <mergeCell ref="H46:I46"/>
    <mergeCell ref="R46:X46"/>
    <mergeCell ref="R47:X47"/>
    <mergeCell ref="R48:X48"/>
    <mergeCell ref="R49:X49"/>
    <mergeCell ref="H50:I50"/>
    <mergeCell ref="H51:I51"/>
    <mergeCell ref="B53:D53"/>
    <mergeCell ref="E53:E55"/>
    <mergeCell ref="H53:I53"/>
    <mergeCell ref="H54:I54"/>
    <mergeCell ref="R54:X55"/>
    <mergeCell ref="H55:I55"/>
  </mergeCells>
  <conditionalFormatting sqref="B45:C51">
    <cfRule type="cellIs" dxfId="73" priority="1" operator="equal">
      <formula>"N/A"</formula>
    </cfRule>
  </conditionalFormatting>
  <conditionalFormatting sqref="B6:D43">
    <cfRule type="cellIs" dxfId="72" priority="48" operator="equal">
      <formula>"N/A"</formula>
    </cfRule>
  </conditionalFormatting>
  <conditionalFormatting sqref="D46:D52">
    <cfRule type="cellIs" dxfId="71" priority="42" operator="equal">
      <formula>"N/A"</formula>
    </cfRule>
  </conditionalFormatting>
  <conditionalFormatting sqref="E5">
    <cfRule type="cellIs" dxfId="70" priority="52" operator="equal">
      <formula>"N/A"</formula>
    </cfRule>
  </conditionalFormatting>
  <conditionalFormatting sqref="F6:F7">
    <cfRule type="cellIs" dxfId="69" priority="44" operator="equal">
      <formula>"N/A"</formula>
    </cfRule>
  </conditionalFormatting>
  <conditionalFormatting sqref="F16:F18">
    <cfRule type="cellIs" dxfId="68" priority="46" operator="equal">
      <formula>"N/A"</formula>
    </cfRule>
  </conditionalFormatting>
  <conditionalFormatting sqref="F23:F25">
    <cfRule type="cellIs" dxfId="67" priority="45" operator="equal">
      <formula>"N/A"</formula>
    </cfRule>
  </conditionalFormatting>
  <conditionalFormatting sqref="H28:H53">
    <cfRule type="cellIs" dxfId="66" priority="15" operator="equal">
      <formula>"N/A"</formula>
    </cfRule>
  </conditionalFormatting>
  <conditionalFormatting sqref="H7:I15">
    <cfRule type="cellIs" dxfId="65" priority="49" operator="equal">
      <formula>"N/A"</formula>
    </cfRule>
  </conditionalFormatting>
  <conditionalFormatting sqref="H19:I23">
    <cfRule type="cellIs" dxfId="64" priority="16" operator="equal">
      <formula>"N/A"</formula>
    </cfRule>
  </conditionalFormatting>
  <conditionalFormatting sqref="H25:I32">
    <cfRule type="cellIs" dxfId="63" priority="39" operator="equal">
      <formula>"N/A"</formula>
    </cfRule>
  </conditionalFormatting>
  <conditionalFormatting sqref="H34:P34">
    <cfRule type="cellIs" dxfId="62" priority="24" operator="equal">
      <formula>"N/A"</formula>
    </cfRule>
  </conditionalFormatting>
  <conditionalFormatting sqref="I28:I34">
    <cfRule type="cellIs" dxfId="61" priority="47" operator="equal">
      <formula>"N/A"</formula>
    </cfRule>
  </conditionalFormatting>
  <conditionalFormatting sqref="J40:N40">
    <cfRule type="cellIs" dxfId="60" priority="32" operator="equal">
      <formula>"N/A"</formula>
    </cfRule>
  </conditionalFormatting>
  <conditionalFormatting sqref="J18:O19">
    <cfRule type="cellIs" dxfId="59" priority="6" operator="equal">
      <formula>""</formula>
    </cfRule>
  </conditionalFormatting>
  <conditionalFormatting sqref="J25:O26">
    <cfRule type="cellIs" dxfId="58" priority="19" operator="equal">
      <formula>""</formula>
    </cfRule>
  </conditionalFormatting>
  <conditionalFormatting sqref="J29:O29">
    <cfRule type="cellIs" dxfId="57" priority="21" operator="equal">
      <formula>""</formula>
    </cfRule>
  </conditionalFormatting>
  <conditionalFormatting sqref="J31:O32">
    <cfRule type="cellIs" dxfId="56" priority="22" operator="equal">
      <formula>"N/A"</formula>
    </cfRule>
  </conditionalFormatting>
  <conditionalFormatting sqref="J35:O35">
    <cfRule type="cellIs" dxfId="55" priority="3" operator="equal">
      <formula>""</formula>
    </cfRule>
  </conditionalFormatting>
  <conditionalFormatting sqref="J38:O38">
    <cfRule type="cellIs" dxfId="54" priority="31" operator="equal">
      <formula>"N/A"</formula>
    </cfRule>
  </conditionalFormatting>
  <conditionalFormatting sqref="J39:O39">
    <cfRule type="cellIs" dxfId="53" priority="29" operator="equal">
      <formula>""</formula>
    </cfRule>
  </conditionalFormatting>
  <conditionalFormatting sqref="J41:O41">
    <cfRule type="cellIs" dxfId="52" priority="28" operator="equal">
      <formula>""</formula>
    </cfRule>
  </conditionalFormatting>
  <conditionalFormatting sqref="J48:O49">
    <cfRule type="cellIs" dxfId="51" priority="27" operator="equal">
      <formula>"N/A"</formula>
    </cfRule>
  </conditionalFormatting>
  <conditionalFormatting sqref="J27:P28">
    <cfRule type="cellIs" dxfId="50" priority="20" operator="equal">
      <formula>"N/A"</formula>
    </cfRule>
  </conditionalFormatting>
  <conditionalFormatting sqref="J30:P32">
    <cfRule type="cellIs" dxfId="49" priority="23" operator="equal">
      <formula>"N/A"</formula>
    </cfRule>
  </conditionalFormatting>
  <conditionalFormatting sqref="J36:P37">
    <cfRule type="cellIs" dxfId="48" priority="2" operator="equal">
      <formula>"N/A"</formula>
    </cfRule>
  </conditionalFormatting>
  <conditionalFormatting sqref="J42:P44">
    <cfRule type="cellIs" dxfId="47" priority="17" operator="equal">
      <formula>"N/A"</formula>
    </cfRule>
  </conditionalFormatting>
  <conditionalFormatting sqref="J45:P46">
    <cfRule type="cellIs" dxfId="46" priority="18" operator="equal">
      <formula>""</formula>
    </cfRule>
  </conditionalFormatting>
  <conditionalFormatting sqref="J47:P47">
    <cfRule type="cellIs" dxfId="45" priority="11" operator="equal">
      <formula>"N/A"</formula>
    </cfRule>
  </conditionalFormatting>
  <conditionalFormatting sqref="J49:P50">
    <cfRule type="cellIs" dxfId="44" priority="26" operator="equal">
      <formula>""</formula>
    </cfRule>
  </conditionalFormatting>
  <conditionalFormatting sqref="J50:P52">
    <cfRule type="cellIs" dxfId="43" priority="25" operator="equal">
      <formula>"N/A"</formula>
    </cfRule>
  </conditionalFormatting>
  <conditionalFormatting sqref="J6:Q6">
    <cfRule type="cellIs" dxfId="42" priority="50" operator="equal">
      <formula>"N/A"</formula>
    </cfRule>
  </conditionalFormatting>
  <conditionalFormatting sqref="J16:Q16">
    <cfRule type="cellIs" dxfId="41" priority="41" operator="equal">
      <formula>"N/A"</formula>
    </cfRule>
  </conditionalFormatting>
  <conditionalFormatting sqref="J20:Q21">
    <cfRule type="cellIs" dxfId="40" priority="8" operator="equal">
      <formula>""</formula>
    </cfRule>
  </conditionalFormatting>
  <conditionalFormatting sqref="J53:Q55">
    <cfRule type="cellIs" dxfId="39" priority="38" operator="equal">
      <formula>"N/A"</formula>
    </cfRule>
  </conditionalFormatting>
  <conditionalFormatting sqref="O22:P22">
    <cfRule type="cellIs" dxfId="38" priority="14" operator="equal">
      <formula>"N/A"</formula>
    </cfRule>
  </conditionalFormatting>
  <conditionalFormatting sqref="O33:P33">
    <cfRule type="cellIs" dxfId="37" priority="35" operator="equal">
      <formula>"N/A"</formula>
    </cfRule>
  </conditionalFormatting>
  <conditionalFormatting sqref="P18:P19">
    <cfRule type="cellIs" dxfId="36" priority="10" operator="equal">
      <formula>"N/A"</formula>
    </cfRule>
  </conditionalFormatting>
  <conditionalFormatting sqref="P23">
    <cfRule type="cellIs" dxfId="35" priority="13" operator="equal">
      <formula>"N/A"</formula>
    </cfRule>
  </conditionalFormatting>
  <conditionalFormatting sqref="P25:P26">
    <cfRule type="cellIs" dxfId="34" priority="36" operator="equal">
      <formula>"N/A"</formula>
    </cfRule>
  </conditionalFormatting>
  <conditionalFormatting sqref="P28:P32">
    <cfRule type="cellIs" dxfId="33" priority="33" operator="equal">
      <formula>"N/A"</formula>
    </cfRule>
  </conditionalFormatting>
  <conditionalFormatting sqref="P34:P36">
    <cfRule type="cellIs" dxfId="32" priority="4" operator="equal">
      <formula>"N/A"</formula>
    </cfRule>
  </conditionalFormatting>
  <conditionalFormatting sqref="P38:P41">
    <cfRule type="cellIs" dxfId="31" priority="34" operator="equal">
      <formula>"N/A"</formula>
    </cfRule>
  </conditionalFormatting>
  <conditionalFormatting sqref="P43:P44">
    <cfRule type="cellIs" dxfId="30" priority="37" operator="equal">
      <formula>"N/A"</formula>
    </cfRule>
  </conditionalFormatting>
  <conditionalFormatting sqref="R48">
    <cfRule type="cellIs" dxfId="29" priority="43" operator="equal">
      <formula>"N/A"</formula>
    </cfRule>
  </conditionalFormatting>
  <conditionalFormatting sqref="Y49:Y52">
    <cfRule type="cellIs" dxfId="28" priority="51" operator="equal">
      <formula>"N/A"</formula>
    </cfRule>
  </conditionalFormatting>
  <printOptions horizontalCentered="1" verticalCentered="1"/>
  <pageMargins left="0.25" right="0.25" top="0.25" bottom="0.25" header="0" footer="0"/>
  <pageSetup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998DF-7231-4A88-9100-957B47E5D3E5}">
  <sheetPr published="0" codeName="Sheet4">
    <tabColor rgb="FF00B0F0"/>
  </sheetPr>
  <dimension ref="A1:S50"/>
  <sheetViews>
    <sheetView workbookViewId="0">
      <selection activeCell="E6" sqref="E6:F49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70"/>
      <c r="B1" t="s">
        <v>108</v>
      </c>
      <c r="M1" s="71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2"/>
      <c r="B4" s="605" t="s">
        <v>109</v>
      </c>
      <c r="C4" s="606"/>
      <c r="D4" s="73"/>
      <c r="E4" s="605" t="s">
        <v>110</v>
      </c>
      <c r="F4" s="607"/>
      <c r="G4" s="73"/>
      <c r="H4" s="605" t="s">
        <v>111</v>
      </c>
      <c r="I4" s="606"/>
      <c r="J4" s="607"/>
      <c r="L4" s="605" t="s">
        <v>113</v>
      </c>
      <c r="M4" s="607"/>
      <c r="P4" s="74"/>
      <c r="Q4" s="74"/>
      <c r="R4" s="74"/>
      <c r="S4" s="74"/>
    </row>
    <row r="5" spans="1:19" ht="18" thickBot="1" x14ac:dyDescent="0.3">
      <c r="A5" s="187" t="s">
        <v>4</v>
      </c>
      <c r="B5" s="75" t="s">
        <v>5</v>
      </c>
      <c r="C5" s="188" t="s">
        <v>191</v>
      </c>
      <c r="E5" s="341" t="s">
        <v>5</v>
      </c>
      <c r="F5" s="342" t="s">
        <v>191</v>
      </c>
      <c r="H5" s="75" t="s">
        <v>5</v>
      </c>
      <c r="I5" s="188" t="s">
        <v>191</v>
      </c>
      <c r="J5" s="188" t="s">
        <v>192</v>
      </c>
      <c r="L5" s="75" t="s">
        <v>5</v>
      </c>
      <c r="M5" s="188" t="s">
        <v>191</v>
      </c>
      <c r="P5" s="78"/>
      <c r="Q5" s="78"/>
      <c r="R5" s="78"/>
      <c r="S5" s="78"/>
    </row>
    <row r="6" spans="1:19" ht="15.75" x14ac:dyDescent="0.25">
      <c r="A6" s="190">
        <v>5.75</v>
      </c>
      <c r="B6" s="80">
        <v>94.4375</v>
      </c>
      <c r="C6" s="82">
        <v>94.1875</v>
      </c>
      <c r="E6" s="343">
        <v>-0.125</v>
      </c>
      <c r="F6" s="343">
        <v>-0.125</v>
      </c>
      <c r="H6" s="84">
        <f t="shared" ref="H6:I21" si="0">E6+B6</f>
        <v>94.3125</v>
      </c>
      <c r="I6" s="85">
        <f t="shared" si="0"/>
        <v>94.0625</v>
      </c>
      <c r="J6" s="86">
        <f>I6-H6</f>
        <v>-0.25</v>
      </c>
      <c r="L6" s="87"/>
      <c r="M6" s="97"/>
    </row>
    <row r="7" spans="1:19" ht="15.75" x14ac:dyDescent="0.25">
      <c r="A7" s="190">
        <v>5.875</v>
      </c>
      <c r="B7" s="80">
        <v>95.125</v>
      </c>
      <c r="C7" s="82">
        <v>94.875</v>
      </c>
      <c r="E7" s="343">
        <v>-0.125</v>
      </c>
      <c r="F7" s="343">
        <v>-0.125</v>
      </c>
      <c r="H7" s="84">
        <f t="shared" si="0"/>
        <v>95</v>
      </c>
      <c r="I7" s="85">
        <f t="shared" si="0"/>
        <v>94.75</v>
      </c>
      <c r="J7" s="86">
        <f t="shared" ref="J7:J49" si="1">I7-H7</f>
        <v>-0.25</v>
      </c>
      <c r="L7" s="84">
        <f>H7-H6</f>
        <v>0.6875</v>
      </c>
      <c r="M7" s="86">
        <f>I7-I6</f>
        <v>0.6875</v>
      </c>
    </row>
    <row r="8" spans="1:19" ht="15.75" x14ac:dyDescent="0.25">
      <c r="A8" s="190">
        <v>6</v>
      </c>
      <c r="B8" s="80">
        <v>95.8125</v>
      </c>
      <c r="C8" s="82">
        <v>95.5625</v>
      </c>
      <c r="E8" s="343">
        <v>-0.125</v>
      </c>
      <c r="F8" s="343">
        <v>-0.125</v>
      </c>
      <c r="H8" s="84">
        <f t="shared" si="0"/>
        <v>95.6875</v>
      </c>
      <c r="I8" s="85">
        <f t="shared" si="0"/>
        <v>95.4375</v>
      </c>
      <c r="J8" s="86">
        <f t="shared" si="1"/>
        <v>-0.25</v>
      </c>
      <c r="L8" s="84">
        <f t="shared" ref="L8:M45" si="2">H8-H7</f>
        <v>0.6875</v>
      </c>
      <c r="M8" s="86">
        <f t="shared" si="2"/>
        <v>0.6875</v>
      </c>
    </row>
    <row r="9" spans="1:19" ht="15.75" x14ac:dyDescent="0.25">
      <c r="A9" s="190">
        <v>6.125</v>
      </c>
      <c r="B9" s="80">
        <v>96.5</v>
      </c>
      <c r="C9" s="82">
        <v>96.25</v>
      </c>
      <c r="E9" s="343">
        <v>-0.125</v>
      </c>
      <c r="F9" s="343">
        <v>-0.125</v>
      </c>
      <c r="H9" s="84">
        <f t="shared" si="0"/>
        <v>96.375</v>
      </c>
      <c r="I9" s="85">
        <f t="shared" si="0"/>
        <v>96.125</v>
      </c>
      <c r="J9" s="86">
        <f t="shared" si="1"/>
        <v>-0.25</v>
      </c>
      <c r="L9" s="84">
        <f t="shared" si="2"/>
        <v>0.6875</v>
      </c>
      <c r="M9" s="86">
        <f t="shared" si="2"/>
        <v>0.6875</v>
      </c>
    </row>
    <row r="10" spans="1:19" ht="15.75" x14ac:dyDescent="0.25">
      <c r="A10" s="190">
        <v>6.25</v>
      </c>
      <c r="B10" s="80">
        <v>97.1875</v>
      </c>
      <c r="C10" s="82">
        <v>96.9375</v>
      </c>
      <c r="E10" s="343">
        <v>-0.125</v>
      </c>
      <c r="F10" s="343">
        <v>-0.125</v>
      </c>
      <c r="H10" s="84">
        <f t="shared" si="0"/>
        <v>97.0625</v>
      </c>
      <c r="I10" s="85">
        <f t="shared" si="0"/>
        <v>96.8125</v>
      </c>
      <c r="J10" s="86">
        <f t="shared" si="1"/>
        <v>-0.25</v>
      </c>
      <c r="L10" s="84">
        <f t="shared" si="2"/>
        <v>0.6875</v>
      </c>
      <c r="M10" s="86">
        <f t="shared" si="2"/>
        <v>0.6875</v>
      </c>
    </row>
    <row r="11" spans="1:19" ht="15.75" x14ac:dyDescent="0.25">
      <c r="A11" s="190">
        <v>6.375</v>
      </c>
      <c r="B11" s="80">
        <v>97.8125</v>
      </c>
      <c r="C11" s="82">
        <v>97.5625</v>
      </c>
      <c r="E11" s="343">
        <v>-0.125</v>
      </c>
      <c r="F11" s="343">
        <v>-0.125</v>
      </c>
      <c r="H11" s="84">
        <f t="shared" si="0"/>
        <v>97.6875</v>
      </c>
      <c r="I11" s="85">
        <f t="shared" si="0"/>
        <v>97.4375</v>
      </c>
      <c r="J11" s="86">
        <f t="shared" si="1"/>
        <v>-0.25</v>
      </c>
      <c r="L11" s="84">
        <f t="shared" si="2"/>
        <v>0.625</v>
      </c>
      <c r="M11" s="86">
        <f t="shared" si="2"/>
        <v>0.625</v>
      </c>
    </row>
    <row r="12" spans="1:19" ht="15.75" x14ac:dyDescent="0.25">
      <c r="A12" s="190">
        <v>6.5</v>
      </c>
      <c r="B12" s="80">
        <v>98.4375</v>
      </c>
      <c r="C12" s="82">
        <v>98.1875</v>
      </c>
      <c r="E12" s="343">
        <v>-0.125</v>
      </c>
      <c r="F12" s="343">
        <v>-0.125</v>
      </c>
      <c r="H12" s="84">
        <f t="shared" si="0"/>
        <v>98.3125</v>
      </c>
      <c r="I12" s="85">
        <f t="shared" si="0"/>
        <v>98.0625</v>
      </c>
      <c r="J12" s="86">
        <f t="shared" si="1"/>
        <v>-0.25</v>
      </c>
      <c r="L12" s="84">
        <f t="shared" si="2"/>
        <v>0.625</v>
      </c>
      <c r="M12" s="86">
        <f t="shared" si="2"/>
        <v>0.625</v>
      </c>
    </row>
    <row r="13" spans="1:19" ht="15.75" x14ac:dyDescent="0.25">
      <c r="A13" s="190">
        <v>6.625</v>
      </c>
      <c r="B13" s="80">
        <v>99</v>
      </c>
      <c r="C13" s="82">
        <v>98.75</v>
      </c>
      <c r="E13" s="343">
        <v>-0.125</v>
      </c>
      <c r="F13" s="343">
        <v>-0.125</v>
      </c>
      <c r="H13" s="84">
        <f t="shared" si="0"/>
        <v>98.875</v>
      </c>
      <c r="I13" s="85">
        <f t="shared" si="0"/>
        <v>98.625</v>
      </c>
      <c r="J13" s="86">
        <f t="shared" si="1"/>
        <v>-0.25</v>
      </c>
      <c r="L13" s="84">
        <f t="shared" si="2"/>
        <v>0.5625</v>
      </c>
      <c r="M13" s="86">
        <f t="shared" si="2"/>
        <v>0.5625</v>
      </c>
    </row>
    <row r="14" spans="1:19" ht="15.75" x14ac:dyDescent="0.25">
      <c r="A14" s="190">
        <v>6.75</v>
      </c>
      <c r="B14" s="80">
        <v>99.5625</v>
      </c>
      <c r="C14" s="82">
        <v>99.3125</v>
      </c>
      <c r="E14" s="343">
        <v>-0.125</v>
      </c>
      <c r="F14" s="343">
        <v>-0.125</v>
      </c>
      <c r="H14" s="84">
        <f t="shared" si="0"/>
        <v>99.4375</v>
      </c>
      <c r="I14" s="85">
        <f t="shared" si="0"/>
        <v>99.1875</v>
      </c>
      <c r="J14" s="86">
        <f t="shared" si="1"/>
        <v>-0.25</v>
      </c>
      <c r="L14" s="84">
        <f t="shared" si="2"/>
        <v>0.5625</v>
      </c>
      <c r="M14" s="86">
        <f t="shared" si="2"/>
        <v>0.5625</v>
      </c>
    </row>
    <row r="15" spans="1:19" ht="15.75" x14ac:dyDescent="0.25">
      <c r="A15" s="190">
        <v>6.875</v>
      </c>
      <c r="B15" s="80">
        <v>100.125</v>
      </c>
      <c r="C15" s="82">
        <v>99.875</v>
      </c>
      <c r="E15" s="343">
        <v>-0.125</v>
      </c>
      <c r="F15" s="343">
        <v>-0.125</v>
      </c>
      <c r="H15" s="84">
        <f t="shared" si="0"/>
        <v>100</v>
      </c>
      <c r="I15" s="85">
        <f t="shared" si="0"/>
        <v>99.75</v>
      </c>
      <c r="J15" s="86">
        <f t="shared" si="1"/>
        <v>-0.25</v>
      </c>
      <c r="L15" s="84">
        <f t="shared" si="2"/>
        <v>0.5625</v>
      </c>
      <c r="M15" s="86">
        <f t="shared" si="2"/>
        <v>0.5625</v>
      </c>
    </row>
    <row r="16" spans="1:19" ht="15.75" x14ac:dyDescent="0.25">
      <c r="A16" s="190">
        <v>7</v>
      </c>
      <c r="B16" s="80">
        <v>100.625</v>
      </c>
      <c r="C16" s="82">
        <v>100.375</v>
      </c>
      <c r="E16" s="343">
        <v>-0.125</v>
      </c>
      <c r="F16" s="343">
        <v>-0.125</v>
      </c>
      <c r="H16" s="84">
        <f t="shared" si="0"/>
        <v>100.5</v>
      </c>
      <c r="I16" s="85">
        <f t="shared" si="0"/>
        <v>100.25</v>
      </c>
      <c r="J16" s="86">
        <f t="shared" si="1"/>
        <v>-0.25</v>
      </c>
      <c r="L16" s="84">
        <f t="shared" si="2"/>
        <v>0.5</v>
      </c>
      <c r="M16" s="86">
        <f t="shared" si="2"/>
        <v>0.5</v>
      </c>
    </row>
    <row r="17" spans="1:13" ht="15.75" x14ac:dyDescent="0.25">
      <c r="A17" s="190">
        <v>7.125</v>
      </c>
      <c r="B17" s="80">
        <v>101.125</v>
      </c>
      <c r="C17" s="82">
        <v>100.875</v>
      </c>
      <c r="E17" s="343">
        <v>-0.125</v>
      </c>
      <c r="F17" s="343">
        <v>-0.125</v>
      </c>
      <c r="H17" s="84">
        <f t="shared" si="0"/>
        <v>101</v>
      </c>
      <c r="I17" s="85">
        <f t="shared" si="0"/>
        <v>100.75</v>
      </c>
      <c r="J17" s="86">
        <f t="shared" si="1"/>
        <v>-0.25</v>
      </c>
      <c r="L17" s="84">
        <f t="shared" si="2"/>
        <v>0.5</v>
      </c>
      <c r="M17" s="86">
        <f t="shared" si="2"/>
        <v>0.5</v>
      </c>
    </row>
    <row r="18" spans="1:13" ht="15.75" x14ac:dyDescent="0.25">
      <c r="A18" s="190">
        <v>7.25</v>
      </c>
      <c r="B18" s="80">
        <v>101.625</v>
      </c>
      <c r="C18" s="82">
        <v>101.375</v>
      </c>
      <c r="E18" s="343">
        <v>-0.125</v>
      </c>
      <c r="F18" s="343">
        <v>-0.125</v>
      </c>
      <c r="H18" s="84">
        <f t="shared" si="0"/>
        <v>101.5</v>
      </c>
      <c r="I18" s="85">
        <f t="shared" si="0"/>
        <v>101.25</v>
      </c>
      <c r="J18" s="86">
        <f t="shared" si="1"/>
        <v>-0.25</v>
      </c>
      <c r="L18" s="84">
        <f t="shared" si="2"/>
        <v>0.5</v>
      </c>
      <c r="M18" s="86">
        <f t="shared" si="2"/>
        <v>0.5</v>
      </c>
    </row>
    <row r="19" spans="1:13" ht="15.75" x14ac:dyDescent="0.25">
      <c r="A19" s="190">
        <v>7.375</v>
      </c>
      <c r="B19" s="80">
        <v>102.125</v>
      </c>
      <c r="C19" s="82">
        <v>101.875</v>
      </c>
      <c r="E19" s="343">
        <v>-0.125</v>
      </c>
      <c r="F19" s="343">
        <v>-0.125</v>
      </c>
      <c r="H19" s="84">
        <f t="shared" si="0"/>
        <v>102</v>
      </c>
      <c r="I19" s="85">
        <f t="shared" si="0"/>
        <v>101.75</v>
      </c>
      <c r="J19" s="86">
        <f t="shared" si="1"/>
        <v>-0.25</v>
      </c>
      <c r="L19" s="84">
        <f t="shared" si="2"/>
        <v>0.5</v>
      </c>
      <c r="M19" s="86">
        <f t="shared" si="2"/>
        <v>0.5</v>
      </c>
    </row>
    <row r="20" spans="1:13" ht="15.75" x14ac:dyDescent="0.25">
      <c r="A20" s="190">
        <v>7.5</v>
      </c>
      <c r="B20" s="80">
        <v>102.5</v>
      </c>
      <c r="C20" s="82">
        <v>102.25</v>
      </c>
      <c r="E20" s="343">
        <v>-0.125</v>
      </c>
      <c r="F20" s="343">
        <v>-0.125</v>
      </c>
      <c r="H20" s="84">
        <f t="shared" si="0"/>
        <v>102.375</v>
      </c>
      <c r="I20" s="85">
        <f t="shared" si="0"/>
        <v>102.125</v>
      </c>
      <c r="J20" s="86">
        <f t="shared" si="1"/>
        <v>-0.25</v>
      </c>
      <c r="L20" s="84">
        <f t="shared" si="2"/>
        <v>0.375</v>
      </c>
      <c r="M20" s="86">
        <f t="shared" si="2"/>
        <v>0.375</v>
      </c>
    </row>
    <row r="21" spans="1:13" ht="15.75" x14ac:dyDescent="0.25">
      <c r="A21" s="190">
        <v>7.625</v>
      </c>
      <c r="B21" s="80">
        <v>102.875</v>
      </c>
      <c r="C21" s="82">
        <v>102.625</v>
      </c>
      <c r="E21" s="343">
        <v>-0.125</v>
      </c>
      <c r="F21" s="343">
        <v>-0.125</v>
      </c>
      <c r="H21" s="84">
        <f t="shared" si="0"/>
        <v>102.75</v>
      </c>
      <c r="I21" s="85">
        <f t="shared" si="0"/>
        <v>102.5</v>
      </c>
      <c r="J21" s="86">
        <f t="shared" si="1"/>
        <v>-0.25</v>
      </c>
      <c r="L21" s="84">
        <f t="shared" si="2"/>
        <v>0.375</v>
      </c>
      <c r="M21" s="86">
        <f t="shared" si="2"/>
        <v>0.375</v>
      </c>
    </row>
    <row r="22" spans="1:13" ht="15.75" x14ac:dyDescent="0.25">
      <c r="A22" s="190">
        <v>7.75</v>
      </c>
      <c r="B22" s="80">
        <v>103.25</v>
      </c>
      <c r="C22" s="82">
        <v>103</v>
      </c>
      <c r="E22" s="343">
        <v>-0.125</v>
      </c>
      <c r="F22" s="343">
        <v>-0.125</v>
      </c>
      <c r="H22" s="84">
        <f t="shared" ref="H22:I45" si="3">E22+B22</f>
        <v>103.125</v>
      </c>
      <c r="I22" s="85">
        <f t="shared" si="3"/>
        <v>102.875</v>
      </c>
      <c r="J22" s="86">
        <f t="shared" si="1"/>
        <v>-0.25</v>
      </c>
      <c r="L22" s="84">
        <f t="shared" si="2"/>
        <v>0.375</v>
      </c>
      <c r="M22" s="86">
        <f t="shared" si="2"/>
        <v>0.375</v>
      </c>
    </row>
    <row r="23" spans="1:13" ht="15.75" x14ac:dyDescent="0.25">
      <c r="A23" s="190">
        <v>7.875</v>
      </c>
      <c r="B23" s="80">
        <v>103.5625</v>
      </c>
      <c r="C23" s="82">
        <v>103.3125</v>
      </c>
      <c r="E23" s="343">
        <v>-0.125</v>
      </c>
      <c r="F23" s="343">
        <v>-0.125</v>
      </c>
      <c r="H23" s="84">
        <f t="shared" si="3"/>
        <v>103.4375</v>
      </c>
      <c r="I23" s="85">
        <f t="shared" si="3"/>
        <v>103.1875</v>
      </c>
      <c r="J23" s="86">
        <f t="shared" si="1"/>
        <v>-0.25</v>
      </c>
      <c r="L23" s="84">
        <f t="shared" si="2"/>
        <v>0.3125</v>
      </c>
      <c r="M23" s="86">
        <f t="shared" si="2"/>
        <v>0.3125</v>
      </c>
    </row>
    <row r="24" spans="1:13" ht="15.75" x14ac:dyDescent="0.25">
      <c r="A24" s="190">
        <v>8</v>
      </c>
      <c r="B24" s="80">
        <v>103.875</v>
      </c>
      <c r="C24" s="82">
        <v>103.625</v>
      </c>
      <c r="E24" s="343">
        <v>-0.125</v>
      </c>
      <c r="F24" s="343">
        <v>-0.125</v>
      </c>
      <c r="H24" s="84">
        <f t="shared" si="3"/>
        <v>103.75</v>
      </c>
      <c r="I24" s="85">
        <f t="shared" si="3"/>
        <v>103.5</v>
      </c>
      <c r="J24" s="86">
        <f t="shared" si="1"/>
        <v>-0.25</v>
      </c>
      <c r="L24" s="84">
        <f t="shared" si="2"/>
        <v>0.3125</v>
      </c>
      <c r="M24" s="86">
        <f t="shared" si="2"/>
        <v>0.3125</v>
      </c>
    </row>
    <row r="25" spans="1:13" ht="15.75" x14ac:dyDescent="0.25">
      <c r="A25" s="190">
        <v>8.125</v>
      </c>
      <c r="B25" s="80">
        <v>104.1563</v>
      </c>
      <c r="C25" s="82">
        <v>103.9063</v>
      </c>
      <c r="E25" s="343">
        <v>-0.125</v>
      </c>
      <c r="F25" s="343">
        <v>-0.125</v>
      </c>
      <c r="H25" s="84">
        <f t="shared" si="3"/>
        <v>104.0313</v>
      </c>
      <c r="I25" s="85">
        <f t="shared" si="3"/>
        <v>103.7813</v>
      </c>
      <c r="J25" s="86">
        <f t="shared" si="1"/>
        <v>-0.25</v>
      </c>
      <c r="L25" s="84">
        <f t="shared" si="2"/>
        <v>0.28130000000000166</v>
      </c>
      <c r="M25" s="86">
        <f t="shared" si="2"/>
        <v>0.28130000000000166</v>
      </c>
    </row>
    <row r="26" spans="1:13" ht="15.75" x14ac:dyDescent="0.25">
      <c r="A26" s="190">
        <v>8.25</v>
      </c>
      <c r="B26" s="80">
        <v>104.4375</v>
      </c>
      <c r="C26" s="82">
        <v>104.1875</v>
      </c>
      <c r="E26" s="343">
        <v>-0.125</v>
      </c>
      <c r="F26" s="343">
        <v>-0.125</v>
      </c>
      <c r="H26" s="84">
        <f t="shared" si="3"/>
        <v>104.3125</v>
      </c>
      <c r="I26" s="85">
        <f t="shared" si="3"/>
        <v>104.0625</v>
      </c>
      <c r="J26" s="86">
        <f t="shared" si="1"/>
        <v>-0.25</v>
      </c>
      <c r="L26" s="84">
        <f t="shared" si="2"/>
        <v>0.28119999999999834</v>
      </c>
      <c r="M26" s="86">
        <f t="shared" si="2"/>
        <v>0.28119999999999834</v>
      </c>
    </row>
    <row r="27" spans="1:13" ht="15.75" x14ac:dyDescent="0.25">
      <c r="A27" s="190">
        <v>8.375</v>
      </c>
      <c r="B27" s="80">
        <v>104.6875</v>
      </c>
      <c r="C27" s="82">
        <v>104.4375</v>
      </c>
      <c r="E27" s="343">
        <v>-0.125</v>
      </c>
      <c r="F27" s="343">
        <v>-0.125</v>
      </c>
      <c r="H27" s="84">
        <f t="shared" si="3"/>
        <v>104.5625</v>
      </c>
      <c r="I27" s="85">
        <f t="shared" si="3"/>
        <v>104.3125</v>
      </c>
      <c r="J27" s="86">
        <f t="shared" si="1"/>
        <v>-0.25</v>
      </c>
      <c r="L27" s="84">
        <f t="shared" si="2"/>
        <v>0.25</v>
      </c>
      <c r="M27" s="86">
        <f t="shared" si="2"/>
        <v>0.25</v>
      </c>
    </row>
    <row r="28" spans="1:13" ht="15.75" x14ac:dyDescent="0.25">
      <c r="A28" s="190">
        <v>8.5</v>
      </c>
      <c r="B28" s="80">
        <v>104.9375</v>
      </c>
      <c r="C28" s="82">
        <v>104.6875</v>
      </c>
      <c r="E28" s="343">
        <v>-0.125</v>
      </c>
      <c r="F28" s="343">
        <v>-0.125</v>
      </c>
      <c r="H28" s="84">
        <f t="shared" si="3"/>
        <v>104.8125</v>
      </c>
      <c r="I28" s="85">
        <f t="shared" si="3"/>
        <v>104.5625</v>
      </c>
      <c r="J28" s="86">
        <f t="shared" si="1"/>
        <v>-0.25</v>
      </c>
      <c r="L28" s="84">
        <f t="shared" si="2"/>
        <v>0.25</v>
      </c>
      <c r="M28" s="86">
        <f t="shared" si="2"/>
        <v>0.25</v>
      </c>
    </row>
    <row r="29" spans="1:13" ht="15.75" x14ac:dyDescent="0.25">
      <c r="A29" s="190">
        <v>8.625</v>
      </c>
      <c r="B29" s="80">
        <v>105.1875</v>
      </c>
      <c r="C29" s="82">
        <v>104.9375</v>
      </c>
      <c r="E29" s="343">
        <v>-0.125</v>
      </c>
      <c r="F29" s="343">
        <v>-0.125</v>
      </c>
      <c r="H29" s="84">
        <f t="shared" si="3"/>
        <v>105.0625</v>
      </c>
      <c r="I29" s="85">
        <f t="shared" si="3"/>
        <v>104.8125</v>
      </c>
      <c r="J29" s="86">
        <f t="shared" si="1"/>
        <v>-0.25</v>
      </c>
      <c r="L29" s="84">
        <f t="shared" si="2"/>
        <v>0.25</v>
      </c>
      <c r="M29" s="86">
        <f t="shared" si="2"/>
        <v>0.25</v>
      </c>
    </row>
    <row r="30" spans="1:13" ht="15.75" x14ac:dyDescent="0.25">
      <c r="A30" s="190">
        <v>8.75</v>
      </c>
      <c r="B30" s="80">
        <v>105.4375</v>
      </c>
      <c r="C30" s="82">
        <v>105.1875</v>
      </c>
      <c r="E30" s="343">
        <v>-0.125</v>
      </c>
      <c r="F30" s="343">
        <v>-0.125</v>
      </c>
      <c r="H30" s="84">
        <f t="shared" si="3"/>
        <v>105.3125</v>
      </c>
      <c r="I30" s="85">
        <f t="shared" si="3"/>
        <v>105.0625</v>
      </c>
      <c r="J30" s="86">
        <f t="shared" si="1"/>
        <v>-0.25</v>
      </c>
      <c r="L30" s="84">
        <f t="shared" si="2"/>
        <v>0.25</v>
      </c>
      <c r="M30" s="86">
        <f t="shared" si="2"/>
        <v>0.25</v>
      </c>
    </row>
    <row r="31" spans="1:13" ht="15.75" x14ac:dyDescent="0.25">
      <c r="A31" s="190">
        <v>8.875</v>
      </c>
      <c r="B31" s="80">
        <v>105.6875</v>
      </c>
      <c r="C31" s="82">
        <v>105.4375</v>
      </c>
      <c r="E31" s="343">
        <v>-0.125</v>
      </c>
      <c r="F31" s="343">
        <v>-0.125</v>
      </c>
      <c r="H31" s="84">
        <f t="shared" si="3"/>
        <v>105.5625</v>
      </c>
      <c r="I31" s="85">
        <f t="shared" si="3"/>
        <v>105.3125</v>
      </c>
      <c r="J31" s="86">
        <f t="shared" si="1"/>
        <v>-0.25</v>
      </c>
      <c r="L31" s="84">
        <f t="shared" si="2"/>
        <v>0.25</v>
      </c>
      <c r="M31" s="86">
        <f t="shared" si="2"/>
        <v>0.25</v>
      </c>
    </row>
    <row r="32" spans="1:13" ht="15.75" x14ac:dyDescent="0.25">
      <c r="A32" s="190">
        <v>9</v>
      </c>
      <c r="B32" s="80">
        <v>105.9375</v>
      </c>
      <c r="C32" s="82">
        <v>105.6875</v>
      </c>
      <c r="E32" s="343">
        <v>-0.125</v>
      </c>
      <c r="F32" s="343">
        <v>-0.125</v>
      </c>
      <c r="H32" s="84">
        <f t="shared" si="3"/>
        <v>105.8125</v>
      </c>
      <c r="I32" s="85">
        <f t="shared" si="3"/>
        <v>105.5625</v>
      </c>
      <c r="J32" s="86">
        <f t="shared" si="1"/>
        <v>-0.25</v>
      </c>
      <c r="L32" s="84">
        <f t="shared" si="2"/>
        <v>0.25</v>
      </c>
      <c r="M32" s="86">
        <f t="shared" si="2"/>
        <v>0.25</v>
      </c>
    </row>
    <row r="33" spans="1:13" ht="15.75" x14ac:dyDescent="0.25">
      <c r="A33" s="190">
        <v>9.125</v>
      </c>
      <c r="B33" s="80">
        <v>106.1875</v>
      </c>
      <c r="C33" s="82">
        <v>105.9375</v>
      </c>
      <c r="E33" s="343">
        <v>-0.125</v>
      </c>
      <c r="F33" s="343">
        <v>-0.125</v>
      </c>
      <c r="H33" s="84">
        <f t="shared" si="3"/>
        <v>106.0625</v>
      </c>
      <c r="I33" s="85">
        <f t="shared" si="3"/>
        <v>105.8125</v>
      </c>
      <c r="J33" s="86">
        <f t="shared" si="1"/>
        <v>-0.25</v>
      </c>
      <c r="L33" s="84">
        <f t="shared" si="2"/>
        <v>0.25</v>
      </c>
      <c r="M33" s="86">
        <f t="shared" si="2"/>
        <v>0.25</v>
      </c>
    </row>
    <row r="34" spans="1:13" ht="15.75" x14ac:dyDescent="0.25">
      <c r="A34" s="190">
        <v>9.25</v>
      </c>
      <c r="B34" s="80">
        <v>106.4375</v>
      </c>
      <c r="C34" s="82">
        <v>106.1875</v>
      </c>
      <c r="E34" s="343">
        <v>-0.125</v>
      </c>
      <c r="F34" s="343">
        <v>-0.125</v>
      </c>
      <c r="H34" s="84">
        <f t="shared" si="3"/>
        <v>106.3125</v>
      </c>
      <c r="I34" s="85">
        <f t="shared" si="3"/>
        <v>106.0625</v>
      </c>
      <c r="J34" s="86">
        <f t="shared" si="1"/>
        <v>-0.25</v>
      </c>
      <c r="L34" s="84">
        <f t="shared" si="2"/>
        <v>0.25</v>
      </c>
      <c r="M34" s="86">
        <f t="shared" si="2"/>
        <v>0.25</v>
      </c>
    </row>
    <row r="35" spans="1:13" ht="15.75" x14ac:dyDescent="0.25">
      <c r="A35" s="190">
        <v>9.375</v>
      </c>
      <c r="B35" s="80">
        <v>106.6875</v>
      </c>
      <c r="C35" s="82">
        <v>106.4375</v>
      </c>
      <c r="E35" s="343">
        <v>-0.125</v>
      </c>
      <c r="F35" s="343">
        <v>-0.125</v>
      </c>
      <c r="H35" s="84">
        <f t="shared" si="3"/>
        <v>106.5625</v>
      </c>
      <c r="I35" s="85">
        <f t="shared" si="3"/>
        <v>106.3125</v>
      </c>
      <c r="J35" s="86">
        <f t="shared" si="1"/>
        <v>-0.25</v>
      </c>
      <c r="L35" s="84">
        <f t="shared" si="2"/>
        <v>0.25</v>
      </c>
      <c r="M35" s="86">
        <f t="shared" si="2"/>
        <v>0.25</v>
      </c>
    </row>
    <row r="36" spans="1:13" ht="15.75" x14ac:dyDescent="0.25">
      <c r="A36" s="190">
        <v>9.5</v>
      </c>
      <c r="B36" s="80">
        <v>106.9375</v>
      </c>
      <c r="C36" s="82">
        <v>106.6875</v>
      </c>
      <c r="E36" s="343">
        <v>-0.125</v>
      </c>
      <c r="F36" s="343">
        <v>-0.125</v>
      </c>
      <c r="H36" s="84">
        <f t="shared" si="3"/>
        <v>106.8125</v>
      </c>
      <c r="I36" s="85">
        <f t="shared" si="3"/>
        <v>106.5625</v>
      </c>
      <c r="J36" s="86">
        <f t="shared" si="1"/>
        <v>-0.25</v>
      </c>
      <c r="L36" s="84">
        <f t="shared" si="2"/>
        <v>0.25</v>
      </c>
      <c r="M36" s="86">
        <f t="shared" si="2"/>
        <v>0.25</v>
      </c>
    </row>
    <row r="37" spans="1:13" ht="15.75" x14ac:dyDescent="0.25">
      <c r="A37" s="190">
        <v>9.625</v>
      </c>
      <c r="B37" s="80">
        <v>107.1875</v>
      </c>
      <c r="C37" s="82">
        <v>106.9375</v>
      </c>
      <c r="E37" s="343">
        <v>-0.125</v>
      </c>
      <c r="F37" s="343">
        <v>-0.125</v>
      </c>
      <c r="H37" s="84">
        <f t="shared" si="3"/>
        <v>107.0625</v>
      </c>
      <c r="I37" s="85">
        <f t="shared" si="3"/>
        <v>106.8125</v>
      </c>
      <c r="J37" s="86">
        <f t="shared" si="1"/>
        <v>-0.25</v>
      </c>
      <c r="L37" s="84">
        <f t="shared" si="2"/>
        <v>0.25</v>
      </c>
      <c r="M37" s="86">
        <f t="shared" si="2"/>
        <v>0.25</v>
      </c>
    </row>
    <row r="38" spans="1:13" ht="15.75" x14ac:dyDescent="0.25">
      <c r="A38" s="190">
        <v>9.75</v>
      </c>
      <c r="B38" s="80">
        <v>107.4375</v>
      </c>
      <c r="C38" s="82">
        <v>107.1875</v>
      </c>
      <c r="E38" s="343">
        <v>-0.125</v>
      </c>
      <c r="F38" s="343">
        <v>-0.125</v>
      </c>
      <c r="H38" s="84">
        <f t="shared" si="3"/>
        <v>107.3125</v>
      </c>
      <c r="I38" s="85">
        <f t="shared" si="3"/>
        <v>107.0625</v>
      </c>
      <c r="J38" s="86">
        <f t="shared" si="1"/>
        <v>-0.25</v>
      </c>
      <c r="L38" s="84">
        <f t="shared" si="2"/>
        <v>0.25</v>
      </c>
      <c r="M38" s="86">
        <f t="shared" si="2"/>
        <v>0.25</v>
      </c>
    </row>
    <row r="39" spans="1:13" ht="15.75" x14ac:dyDescent="0.25">
      <c r="A39" s="190">
        <v>9.875</v>
      </c>
      <c r="B39" s="80">
        <v>107.6875</v>
      </c>
      <c r="C39" s="82">
        <v>107.4375</v>
      </c>
      <c r="E39" s="343">
        <v>-0.125</v>
      </c>
      <c r="F39" s="343">
        <v>-0.125</v>
      </c>
      <c r="H39" s="84">
        <f t="shared" si="3"/>
        <v>107.5625</v>
      </c>
      <c r="I39" s="85">
        <f t="shared" si="3"/>
        <v>107.3125</v>
      </c>
      <c r="J39" s="86">
        <f t="shared" si="1"/>
        <v>-0.25</v>
      </c>
      <c r="L39" s="84">
        <f t="shared" si="2"/>
        <v>0.25</v>
      </c>
      <c r="M39" s="86">
        <f t="shared" si="2"/>
        <v>0.25</v>
      </c>
    </row>
    <row r="40" spans="1:13" ht="15.75" x14ac:dyDescent="0.25">
      <c r="A40" s="190">
        <v>10</v>
      </c>
      <c r="B40" s="80">
        <v>107.9375</v>
      </c>
      <c r="C40" s="82">
        <v>107.6875</v>
      </c>
      <c r="E40" s="343">
        <v>-0.125</v>
      </c>
      <c r="F40" s="343">
        <v>-0.125</v>
      </c>
      <c r="H40" s="84">
        <f t="shared" si="3"/>
        <v>107.8125</v>
      </c>
      <c r="I40" s="85">
        <f t="shared" si="3"/>
        <v>107.5625</v>
      </c>
      <c r="J40" s="86">
        <f t="shared" si="1"/>
        <v>-0.25</v>
      </c>
      <c r="L40" s="84">
        <f t="shared" si="2"/>
        <v>0.25</v>
      </c>
      <c r="M40" s="86">
        <f t="shared" si="2"/>
        <v>0.25</v>
      </c>
    </row>
    <row r="41" spans="1:13" ht="15.75" x14ac:dyDescent="0.25">
      <c r="A41" s="190">
        <v>10.125</v>
      </c>
      <c r="B41" s="80">
        <v>108.1875</v>
      </c>
      <c r="C41" s="82">
        <v>107.9375</v>
      </c>
      <c r="E41" s="343">
        <v>-0.125</v>
      </c>
      <c r="F41" s="343">
        <v>-0.125</v>
      </c>
      <c r="H41" s="84">
        <f t="shared" si="3"/>
        <v>108.0625</v>
      </c>
      <c r="I41" s="85">
        <f t="shared" si="3"/>
        <v>107.8125</v>
      </c>
      <c r="J41" s="86">
        <f t="shared" si="1"/>
        <v>-0.25</v>
      </c>
      <c r="L41" s="84">
        <f t="shared" si="2"/>
        <v>0.25</v>
      </c>
      <c r="M41" s="86">
        <f t="shared" si="2"/>
        <v>0.25</v>
      </c>
    </row>
    <row r="42" spans="1:13" ht="15.75" x14ac:dyDescent="0.25">
      <c r="A42" s="190">
        <v>10.25</v>
      </c>
      <c r="B42" s="80">
        <v>108.4375</v>
      </c>
      <c r="C42" s="82">
        <v>108.1875</v>
      </c>
      <c r="E42" s="343">
        <v>-0.125</v>
      </c>
      <c r="F42" s="343">
        <v>-0.125</v>
      </c>
      <c r="H42" s="84">
        <f t="shared" si="3"/>
        <v>108.3125</v>
      </c>
      <c r="I42" s="85">
        <f t="shared" si="3"/>
        <v>108.0625</v>
      </c>
      <c r="J42" s="86">
        <f t="shared" si="1"/>
        <v>-0.25</v>
      </c>
      <c r="L42" s="84">
        <f t="shared" si="2"/>
        <v>0.25</v>
      </c>
      <c r="M42" s="86">
        <f t="shared" si="2"/>
        <v>0.25</v>
      </c>
    </row>
    <row r="43" spans="1:13" ht="15.75" x14ac:dyDescent="0.25">
      <c r="A43" s="190">
        <v>10.375</v>
      </c>
      <c r="B43" s="80">
        <v>108.6875</v>
      </c>
      <c r="C43" s="82">
        <v>108.4375</v>
      </c>
      <c r="E43" s="343">
        <v>-0.125</v>
      </c>
      <c r="F43" s="343">
        <v>-0.125</v>
      </c>
      <c r="H43" s="84">
        <f t="shared" si="3"/>
        <v>108.5625</v>
      </c>
      <c r="I43" s="85">
        <f t="shared" si="3"/>
        <v>108.3125</v>
      </c>
      <c r="J43" s="86">
        <f t="shared" si="1"/>
        <v>-0.25</v>
      </c>
      <c r="L43" s="84">
        <f t="shared" si="2"/>
        <v>0.25</v>
      </c>
      <c r="M43" s="86">
        <f t="shared" si="2"/>
        <v>0.25</v>
      </c>
    </row>
    <row r="44" spans="1:13" ht="15.75" x14ac:dyDescent="0.25">
      <c r="A44" s="190">
        <v>10.5</v>
      </c>
      <c r="B44" s="80">
        <v>108.9375</v>
      </c>
      <c r="C44" s="82">
        <v>108.6875</v>
      </c>
      <c r="E44" s="343">
        <v>-0.125</v>
      </c>
      <c r="F44" s="343">
        <v>-0.125</v>
      </c>
      <c r="H44" s="84">
        <f t="shared" si="3"/>
        <v>108.8125</v>
      </c>
      <c r="I44" s="85">
        <f t="shared" si="3"/>
        <v>108.5625</v>
      </c>
      <c r="J44" s="86">
        <f t="shared" si="1"/>
        <v>-0.25</v>
      </c>
      <c r="L44" s="84">
        <f t="shared" si="2"/>
        <v>0.25</v>
      </c>
      <c r="M44" s="86">
        <f t="shared" si="2"/>
        <v>0.25</v>
      </c>
    </row>
    <row r="45" spans="1:13" ht="15.75" x14ac:dyDescent="0.25">
      <c r="A45" s="190">
        <v>10.6235</v>
      </c>
      <c r="B45" s="80">
        <v>109.1875</v>
      </c>
      <c r="C45" s="82">
        <v>108.9375</v>
      </c>
      <c r="E45" s="343">
        <v>-0.125</v>
      </c>
      <c r="F45" s="343">
        <v>-0.125</v>
      </c>
      <c r="H45" s="84">
        <f t="shared" si="3"/>
        <v>109.0625</v>
      </c>
      <c r="I45" s="85">
        <f t="shared" si="3"/>
        <v>108.8125</v>
      </c>
      <c r="J45" s="86">
        <f t="shared" si="1"/>
        <v>-0.25</v>
      </c>
      <c r="L45" s="84">
        <f t="shared" si="2"/>
        <v>0.25</v>
      </c>
      <c r="M45" s="86">
        <f t="shared" si="2"/>
        <v>0.25</v>
      </c>
    </row>
    <row r="46" spans="1:13" ht="15.75" x14ac:dyDescent="0.25">
      <c r="A46" s="190">
        <v>10.75</v>
      </c>
      <c r="B46" s="80">
        <v>109.4375</v>
      </c>
      <c r="C46" s="82">
        <v>109.1875</v>
      </c>
      <c r="E46" s="343">
        <v>-0.125</v>
      </c>
      <c r="F46" s="343">
        <v>-0.125</v>
      </c>
      <c r="H46" s="84">
        <f t="shared" ref="H46:I49" si="4">E46+B46</f>
        <v>109.3125</v>
      </c>
      <c r="I46" s="85">
        <f t="shared" si="4"/>
        <v>109.0625</v>
      </c>
      <c r="J46" s="86">
        <f t="shared" si="1"/>
        <v>-0.25</v>
      </c>
      <c r="L46" s="84">
        <f t="shared" ref="L46:M49" si="5">H46-H45</f>
        <v>0.25</v>
      </c>
      <c r="M46" s="86">
        <f t="shared" si="5"/>
        <v>0.25</v>
      </c>
    </row>
    <row r="47" spans="1:13" ht="15.75" x14ac:dyDescent="0.25">
      <c r="A47" s="190">
        <v>10.875</v>
      </c>
      <c r="B47" s="80">
        <v>109.6875</v>
      </c>
      <c r="C47" s="82">
        <v>109.4375</v>
      </c>
      <c r="E47" s="343">
        <v>-0.125</v>
      </c>
      <c r="F47" s="343">
        <v>-0.125</v>
      </c>
      <c r="H47" s="84">
        <f t="shared" si="4"/>
        <v>109.5625</v>
      </c>
      <c r="I47" s="85">
        <f t="shared" si="4"/>
        <v>109.3125</v>
      </c>
      <c r="J47" s="86">
        <f t="shared" si="1"/>
        <v>-0.25</v>
      </c>
      <c r="L47" s="84">
        <f t="shared" si="5"/>
        <v>0.25</v>
      </c>
      <c r="M47" s="86">
        <f t="shared" si="5"/>
        <v>0.25</v>
      </c>
    </row>
    <row r="48" spans="1:13" ht="15.75" x14ac:dyDescent="0.25">
      <c r="A48" s="190">
        <v>11</v>
      </c>
      <c r="B48" s="80">
        <v>109.9375</v>
      </c>
      <c r="C48" s="82">
        <v>109.6875</v>
      </c>
      <c r="E48" s="343">
        <v>-0.125</v>
      </c>
      <c r="F48" s="343">
        <v>-0.125</v>
      </c>
      <c r="H48" s="84">
        <f t="shared" si="4"/>
        <v>109.8125</v>
      </c>
      <c r="I48" s="85">
        <f t="shared" si="4"/>
        <v>109.5625</v>
      </c>
      <c r="J48" s="86">
        <f t="shared" si="1"/>
        <v>-0.25</v>
      </c>
      <c r="L48" s="84">
        <f t="shared" si="5"/>
        <v>0.25</v>
      </c>
      <c r="M48" s="86">
        <f t="shared" si="5"/>
        <v>0.25</v>
      </c>
    </row>
    <row r="49" spans="1:13" ht="15.75" x14ac:dyDescent="0.25">
      <c r="A49" s="190">
        <v>11.125</v>
      </c>
      <c r="B49" s="80">
        <v>110.1875</v>
      </c>
      <c r="C49" s="82">
        <v>109.9375</v>
      </c>
      <c r="E49" s="343">
        <v>-0.125</v>
      </c>
      <c r="F49" s="343">
        <v>-0.125</v>
      </c>
      <c r="H49" s="84">
        <f t="shared" si="4"/>
        <v>110.0625</v>
      </c>
      <c r="I49" s="85">
        <f t="shared" si="4"/>
        <v>109.8125</v>
      </c>
      <c r="J49" s="86">
        <f t="shared" si="1"/>
        <v>-0.25</v>
      </c>
      <c r="L49" s="84">
        <f t="shared" si="5"/>
        <v>0.25</v>
      </c>
      <c r="M49" s="86">
        <f t="shared" si="5"/>
        <v>0.25</v>
      </c>
    </row>
    <row r="50" spans="1:13" x14ac:dyDescent="0.25">
      <c r="B50" s="80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EE258-521E-4C33-BDD8-B58C83FF8753}">
  <sheetPr published="0" codeName="Sheet6">
    <tabColor rgb="FF0070C0"/>
  </sheetPr>
  <dimension ref="A1:S45"/>
  <sheetViews>
    <sheetView topLeftCell="A3" zoomScaleNormal="100" workbookViewId="0">
      <selection activeCell="E6" sqref="E6:F45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70"/>
      <c r="B1" t="s">
        <v>108</v>
      </c>
      <c r="M1" s="71"/>
    </row>
    <row r="3" spans="1:19" ht="15.75" thickBot="1" x14ac:dyDescent="0.3">
      <c r="A3" t="s">
        <v>98</v>
      </c>
      <c r="B3">
        <f>Control!$B$3</f>
        <v>4.3499999999999996</v>
      </c>
    </row>
    <row r="4" spans="1:19" ht="15.75" thickBot="1" x14ac:dyDescent="0.3">
      <c r="A4" s="72"/>
      <c r="B4" s="605" t="s">
        <v>109</v>
      </c>
      <c r="C4" s="606"/>
      <c r="D4" s="73"/>
      <c r="E4" s="605" t="s">
        <v>110</v>
      </c>
      <c r="F4" s="607"/>
      <c r="G4" s="73"/>
      <c r="H4" s="605" t="s">
        <v>111</v>
      </c>
      <c r="I4" s="606"/>
      <c r="J4" s="607"/>
      <c r="L4" s="605" t="s">
        <v>113</v>
      </c>
      <c r="M4" s="607"/>
      <c r="P4" s="74"/>
      <c r="Q4" s="74"/>
      <c r="R4" s="74"/>
      <c r="S4" s="74"/>
    </row>
    <row r="5" spans="1:19" ht="18" thickBot="1" x14ac:dyDescent="0.3">
      <c r="A5" s="187" t="s">
        <v>4</v>
      </c>
      <c r="B5" s="75" t="s">
        <v>5</v>
      </c>
      <c r="C5" s="188" t="s">
        <v>191</v>
      </c>
      <c r="E5" s="75" t="s">
        <v>5</v>
      </c>
      <c r="F5" s="188" t="s">
        <v>191</v>
      </c>
      <c r="H5" s="75" t="s">
        <v>5</v>
      </c>
      <c r="I5" s="188" t="s">
        <v>191</v>
      </c>
      <c r="J5" s="188" t="s">
        <v>192</v>
      </c>
      <c r="L5" s="75" t="s">
        <v>5</v>
      </c>
      <c r="M5" s="188" t="s">
        <v>191</v>
      </c>
      <c r="P5" s="78"/>
      <c r="Q5" s="78"/>
      <c r="R5" s="78"/>
      <c r="S5" s="78"/>
    </row>
    <row r="6" spans="1:19" ht="15.75" x14ac:dyDescent="0.25">
      <c r="A6" s="190">
        <v>6</v>
      </c>
      <c r="B6" s="80">
        <v>96.375799999999998</v>
      </c>
      <c r="C6" s="82">
        <v>96.125799999999998</v>
      </c>
      <c r="E6" s="83">
        <v>-0.125</v>
      </c>
      <c r="F6" s="83">
        <v>-0.125</v>
      </c>
      <c r="H6" s="84">
        <f>E6+B6</f>
        <v>96.250799999999998</v>
      </c>
      <c r="I6" s="84">
        <f>F6+C6</f>
        <v>96.000799999999998</v>
      </c>
      <c r="J6" s="86">
        <f>I6-H6</f>
        <v>-0.25</v>
      </c>
      <c r="L6" s="87"/>
      <c r="M6" s="97"/>
    </row>
    <row r="7" spans="1:19" ht="15.75" x14ac:dyDescent="0.25">
      <c r="A7" s="190">
        <v>6.125</v>
      </c>
      <c r="B7" s="80">
        <v>97.063299999999998</v>
      </c>
      <c r="C7" s="82">
        <v>96.813299999999998</v>
      </c>
      <c r="E7" s="83">
        <v>-0.125</v>
      </c>
      <c r="F7" s="83">
        <v>-0.125</v>
      </c>
      <c r="H7" s="84">
        <f t="shared" ref="H7:I45" si="0">E7+B7</f>
        <v>96.938299999999998</v>
      </c>
      <c r="I7" s="84">
        <f t="shared" si="0"/>
        <v>96.688299999999998</v>
      </c>
      <c r="J7" s="86">
        <f t="shared" ref="J7:J45" si="1">I7-H7</f>
        <v>-0.25</v>
      </c>
      <c r="L7" s="84">
        <f>H7-H6</f>
        <v>0.6875</v>
      </c>
      <c r="M7" s="86">
        <f>I7-I6</f>
        <v>0.6875</v>
      </c>
    </row>
    <row r="8" spans="1:19" ht="15.75" x14ac:dyDescent="0.25">
      <c r="A8" s="190">
        <v>6.25</v>
      </c>
      <c r="B8" s="80">
        <v>97.750799999999998</v>
      </c>
      <c r="C8" s="82">
        <v>97.500799999999998</v>
      </c>
      <c r="E8" s="83">
        <v>-0.125</v>
      </c>
      <c r="F8" s="83">
        <v>-0.125</v>
      </c>
      <c r="H8" s="84">
        <f t="shared" si="0"/>
        <v>97.625799999999998</v>
      </c>
      <c r="I8" s="84">
        <f t="shared" si="0"/>
        <v>97.375799999999998</v>
      </c>
      <c r="J8" s="86">
        <f t="shared" si="1"/>
        <v>-0.25</v>
      </c>
      <c r="L8" s="84">
        <f t="shared" ref="L8:M43" si="2">H8-H7</f>
        <v>0.6875</v>
      </c>
      <c r="M8" s="86">
        <f t="shared" si="2"/>
        <v>0.6875</v>
      </c>
    </row>
    <row r="9" spans="1:19" ht="15.75" x14ac:dyDescent="0.25">
      <c r="A9" s="190">
        <v>6.375</v>
      </c>
      <c r="B9" s="80">
        <v>98.375799999999998</v>
      </c>
      <c r="C9" s="82">
        <v>98.125799999999998</v>
      </c>
      <c r="E9" s="83">
        <v>-0.125</v>
      </c>
      <c r="F9" s="83">
        <v>-0.125</v>
      </c>
      <c r="H9" s="84">
        <f t="shared" si="0"/>
        <v>98.250799999999998</v>
      </c>
      <c r="I9" s="84">
        <f t="shared" si="0"/>
        <v>98.000799999999998</v>
      </c>
      <c r="J9" s="86">
        <f t="shared" si="1"/>
        <v>-0.25</v>
      </c>
      <c r="L9" s="84">
        <f t="shared" si="2"/>
        <v>0.625</v>
      </c>
      <c r="M9" s="86">
        <f t="shared" si="2"/>
        <v>0.625</v>
      </c>
    </row>
    <row r="10" spans="1:19" ht="15.75" x14ac:dyDescent="0.25">
      <c r="A10" s="190">
        <v>6.5</v>
      </c>
      <c r="B10" s="80">
        <v>99.000799999999998</v>
      </c>
      <c r="C10" s="82">
        <v>98.750799999999998</v>
      </c>
      <c r="E10" s="83">
        <v>-0.125</v>
      </c>
      <c r="F10" s="83">
        <v>-0.125</v>
      </c>
      <c r="H10" s="84">
        <f t="shared" si="0"/>
        <v>98.875799999999998</v>
      </c>
      <c r="I10" s="84">
        <f t="shared" si="0"/>
        <v>98.625799999999998</v>
      </c>
      <c r="J10" s="86">
        <f t="shared" si="1"/>
        <v>-0.25</v>
      </c>
      <c r="L10" s="84">
        <f t="shared" si="2"/>
        <v>0.625</v>
      </c>
      <c r="M10" s="86">
        <f t="shared" si="2"/>
        <v>0.625</v>
      </c>
    </row>
    <row r="11" spans="1:19" ht="15.75" x14ac:dyDescent="0.25">
      <c r="A11" s="190">
        <v>6.625</v>
      </c>
      <c r="B11" s="80">
        <v>99.563299999999998</v>
      </c>
      <c r="C11" s="82">
        <v>99.313299999999998</v>
      </c>
      <c r="E11" s="83">
        <v>-0.125</v>
      </c>
      <c r="F11" s="83">
        <v>-0.125</v>
      </c>
      <c r="H11" s="84">
        <f t="shared" si="0"/>
        <v>99.438299999999998</v>
      </c>
      <c r="I11" s="84">
        <f t="shared" si="0"/>
        <v>99.188299999999998</v>
      </c>
      <c r="J11" s="86">
        <f t="shared" si="1"/>
        <v>-0.25</v>
      </c>
      <c r="L11" s="84">
        <f t="shared" si="2"/>
        <v>0.5625</v>
      </c>
      <c r="M11" s="86">
        <f t="shared" si="2"/>
        <v>0.5625</v>
      </c>
    </row>
    <row r="12" spans="1:19" ht="15.75" x14ac:dyDescent="0.25">
      <c r="A12" s="190">
        <v>6.75</v>
      </c>
      <c r="B12" s="80">
        <v>100.1258</v>
      </c>
      <c r="C12" s="82">
        <v>99.875799999999998</v>
      </c>
      <c r="E12" s="83">
        <v>-0.125</v>
      </c>
      <c r="F12" s="83">
        <v>-0.125</v>
      </c>
      <c r="H12" s="84">
        <f t="shared" si="0"/>
        <v>100.0008</v>
      </c>
      <c r="I12" s="84">
        <f t="shared" si="0"/>
        <v>99.750799999999998</v>
      </c>
      <c r="J12" s="86">
        <f t="shared" si="1"/>
        <v>-0.25</v>
      </c>
      <c r="L12" s="84">
        <f t="shared" si="2"/>
        <v>0.5625</v>
      </c>
      <c r="M12" s="86">
        <f t="shared" si="2"/>
        <v>0.5625</v>
      </c>
    </row>
    <row r="13" spans="1:19" ht="15.75" x14ac:dyDescent="0.25">
      <c r="A13" s="190">
        <v>6.875</v>
      </c>
      <c r="B13" s="80">
        <v>100.6883</v>
      </c>
      <c r="C13" s="82">
        <v>100.4383</v>
      </c>
      <c r="E13" s="83">
        <v>-0.125</v>
      </c>
      <c r="F13" s="83">
        <v>-0.125</v>
      </c>
      <c r="H13" s="84">
        <f t="shared" si="0"/>
        <v>100.5633</v>
      </c>
      <c r="I13" s="84">
        <f t="shared" si="0"/>
        <v>100.3133</v>
      </c>
      <c r="J13" s="86">
        <f t="shared" si="1"/>
        <v>-0.25</v>
      </c>
      <c r="L13" s="84">
        <f t="shared" si="2"/>
        <v>0.5625</v>
      </c>
      <c r="M13" s="86">
        <f t="shared" si="2"/>
        <v>0.5625</v>
      </c>
    </row>
    <row r="14" spans="1:19" ht="15.75" x14ac:dyDescent="0.25">
      <c r="A14" s="190">
        <v>7</v>
      </c>
      <c r="B14" s="80">
        <v>101.1883</v>
      </c>
      <c r="C14" s="82">
        <v>100.9383</v>
      </c>
      <c r="E14" s="83">
        <v>-0.125</v>
      </c>
      <c r="F14" s="83">
        <v>-0.125</v>
      </c>
      <c r="H14" s="84">
        <f t="shared" si="0"/>
        <v>101.0633</v>
      </c>
      <c r="I14" s="84">
        <f t="shared" si="0"/>
        <v>100.8133</v>
      </c>
      <c r="J14" s="86">
        <f t="shared" si="1"/>
        <v>-0.25</v>
      </c>
      <c r="L14" s="84">
        <f t="shared" si="2"/>
        <v>0.5</v>
      </c>
      <c r="M14" s="86">
        <f t="shared" si="2"/>
        <v>0.5</v>
      </c>
    </row>
    <row r="15" spans="1:19" ht="15.75" x14ac:dyDescent="0.25">
      <c r="A15" s="190">
        <v>7.125</v>
      </c>
      <c r="B15" s="80">
        <v>101.6883</v>
      </c>
      <c r="C15" s="82">
        <v>101.4383</v>
      </c>
      <c r="E15" s="83">
        <v>-0.125</v>
      </c>
      <c r="F15" s="83">
        <v>-0.125</v>
      </c>
      <c r="H15" s="84">
        <f t="shared" si="0"/>
        <v>101.5633</v>
      </c>
      <c r="I15" s="84">
        <f t="shared" si="0"/>
        <v>101.3133</v>
      </c>
      <c r="J15" s="86">
        <f t="shared" si="1"/>
        <v>-0.25</v>
      </c>
      <c r="L15" s="84">
        <f t="shared" si="2"/>
        <v>0.5</v>
      </c>
      <c r="M15" s="86">
        <f t="shared" si="2"/>
        <v>0.5</v>
      </c>
    </row>
    <row r="16" spans="1:19" ht="15.75" x14ac:dyDescent="0.25">
      <c r="A16" s="190">
        <v>7.25</v>
      </c>
      <c r="B16" s="80">
        <v>102.1883</v>
      </c>
      <c r="C16" s="82">
        <v>101.9383</v>
      </c>
      <c r="E16" s="83">
        <v>-0.125</v>
      </c>
      <c r="F16" s="83">
        <v>-0.125</v>
      </c>
      <c r="H16" s="84">
        <f t="shared" si="0"/>
        <v>102.0633</v>
      </c>
      <c r="I16" s="84">
        <f t="shared" si="0"/>
        <v>101.8133</v>
      </c>
      <c r="J16" s="86">
        <f t="shared" si="1"/>
        <v>-0.25</v>
      </c>
      <c r="L16" s="84">
        <f t="shared" si="2"/>
        <v>0.5</v>
      </c>
      <c r="M16" s="86">
        <f t="shared" si="2"/>
        <v>0.5</v>
      </c>
    </row>
    <row r="17" spans="1:13" ht="15.75" x14ac:dyDescent="0.25">
      <c r="A17" s="190">
        <v>7.375</v>
      </c>
      <c r="B17" s="80">
        <v>102.6883</v>
      </c>
      <c r="C17" s="82">
        <v>102.4383</v>
      </c>
      <c r="E17" s="83">
        <v>-0.125</v>
      </c>
      <c r="F17" s="83">
        <v>-0.125</v>
      </c>
      <c r="H17" s="84">
        <f t="shared" si="0"/>
        <v>102.5633</v>
      </c>
      <c r="I17" s="84">
        <f t="shared" si="0"/>
        <v>102.3133</v>
      </c>
      <c r="J17" s="86">
        <f t="shared" si="1"/>
        <v>-0.25</v>
      </c>
      <c r="L17" s="84">
        <f t="shared" si="2"/>
        <v>0.5</v>
      </c>
      <c r="M17" s="86">
        <f t="shared" si="2"/>
        <v>0.5</v>
      </c>
    </row>
    <row r="18" spans="1:13" ht="15.75" x14ac:dyDescent="0.25">
      <c r="A18" s="190">
        <v>7.5</v>
      </c>
      <c r="B18" s="80">
        <v>103.0633</v>
      </c>
      <c r="C18" s="82">
        <v>102.8133</v>
      </c>
      <c r="E18" s="83">
        <v>-0.125</v>
      </c>
      <c r="F18" s="83">
        <v>-0.125</v>
      </c>
      <c r="H18" s="84">
        <f t="shared" si="0"/>
        <v>102.9383</v>
      </c>
      <c r="I18" s="84">
        <f t="shared" si="0"/>
        <v>102.6883</v>
      </c>
      <c r="J18" s="86">
        <f t="shared" si="1"/>
        <v>-0.25</v>
      </c>
      <c r="L18" s="84">
        <f t="shared" si="2"/>
        <v>0.375</v>
      </c>
      <c r="M18" s="86">
        <f t="shared" si="2"/>
        <v>0.375</v>
      </c>
    </row>
    <row r="19" spans="1:13" ht="15.75" x14ac:dyDescent="0.25">
      <c r="A19" s="190">
        <v>7.625</v>
      </c>
      <c r="B19" s="80">
        <v>103.4383</v>
      </c>
      <c r="C19" s="82">
        <v>103.1883</v>
      </c>
      <c r="E19" s="83">
        <v>-0.125</v>
      </c>
      <c r="F19" s="83">
        <v>-0.125</v>
      </c>
      <c r="H19" s="84">
        <f t="shared" si="0"/>
        <v>103.3133</v>
      </c>
      <c r="I19" s="84">
        <f t="shared" si="0"/>
        <v>103.0633</v>
      </c>
      <c r="J19" s="86">
        <f t="shared" si="1"/>
        <v>-0.25</v>
      </c>
      <c r="L19" s="84">
        <f t="shared" si="2"/>
        <v>0.375</v>
      </c>
      <c r="M19" s="86">
        <f t="shared" si="2"/>
        <v>0.375</v>
      </c>
    </row>
    <row r="20" spans="1:13" ht="15.75" x14ac:dyDescent="0.25">
      <c r="A20" s="190">
        <v>7.75</v>
      </c>
      <c r="B20" s="80">
        <v>103.8133</v>
      </c>
      <c r="C20" s="82">
        <v>103.5633</v>
      </c>
      <c r="E20" s="83">
        <v>-0.125</v>
      </c>
      <c r="F20" s="83">
        <v>-0.125</v>
      </c>
      <c r="H20" s="84">
        <f t="shared" si="0"/>
        <v>103.6883</v>
      </c>
      <c r="I20" s="84">
        <f t="shared" si="0"/>
        <v>103.4383</v>
      </c>
      <c r="J20" s="86">
        <f t="shared" si="1"/>
        <v>-0.25</v>
      </c>
      <c r="L20" s="84">
        <f t="shared" si="2"/>
        <v>0.375</v>
      </c>
      <c r="M20" s="86">
        <f t="shared" si="2"/>
        <v>0.375</v>
      </c>
    </row>
    <row r="21" spans="1:13" ht="15.75" x14ac:dyDescent="0.25">
      <c r="A21" s="190">
        <v>7.875</v>
      </c>
      <c r="B21" s="80">
        <v>104.1258</v>
      </c>
      <c r="C21" s="82">
        <v>103.8758</v>
      </c>
      <c r="E21" s="83">
        <v>-0.125</v>
      </c>
      <c r="F21" s="83">
        <v>-0.125</v>
      </c>
      <c r="H21" s="84">
        <f t="shared" si="0"/>
        <v>104.0008</v>
      </c>
      <c r="I21" s="84">
        <f t="shared" si="0"/>
        <v>103.7508</v>
      </c>
      <c r="J21" s="86">
        <f t="shared" si="1"/>
        <v>-0.25</v>
      </c>
      <c r="L21" s="84">
        <f t="shared" si="2"/>
        <v>0.3125</v>
      </c>
      <c r="M21" s="86">
        <f t="shared" si="2"/>
        <v>0.3125</v>
      </c>
    </row>
    <row r="22" spans="1:13" ht="15.75" x14ac:dyDescent="0.25">
      <c r="A22" s="190">
        <v>8</v>
      </c>
      <c r="B22" s="80">
        <v>104.4383</v>
      </c>
      <c r="C22" s="82">
        <v>104.1883</v>
      </c>
      <c r="E22" s="83">
        <v>-0.125</v>
      </c>
      <c r="F22" s="83">
        <v>-0.125</v>
      </c>
      <c r="H22" s="84">
        <f t="shared" si="0"/>
        <v>104.3133</v>
      </c>
      <c r="I22" s="84">
        <f t="shared" si="0"/>
        <v>104.0633</v>
      </c>
      <c r="J22" s="86">
        <f t="shared" si="1"/>
        <v>-0.25</v>
      </c>
      <c r="L22" s="84">
        <f t="shared" si="2"/>
        <v>0.3125</v>
      </c>
      <c r="M22" s="86">
        <f t="shared" si="2"/>
        <v>0.3125</v>
      </c>
    </row>
    <row r="23" spans="1:13" ht="15.75" x14ac:dyDescent="0.25">
      <c r="A23" s="190">
        <v>8.125</v>
      </c>
      <c r="B23" s="80">
        <v>104.7196</v>
      </c>
      <c r="C23" s="82">
        <v>104.4696</v>
      </c>
      <c r="E23" s="83">
        <v>-0.125</v>
      </c>
      <c r="F23" s="83">
        <v>-0.125</v>
      </c>
      <c r="H23" s="84">
        <f t="shared" si="0"/>
        <v>104.5946</v>
      </c>
      <c r="I23" s="84">
        <f t="shared" si="0"/>
        <v>104.3446</v>
      </c>
      <c r="J23" s="86">
        <f t="shared" si="1"/>
        <v>-0.25</v>
      </c>
      <c r="L23" s="84">
        <f t="shared" si="2"/>
        <v>0.28130000000000166</v>
      </c>
      <c r="M23" s="86">
        <f t="shared" si="2"/>
        <v>0.28130000000000166</v>
      </c>
    </row>
    <row r="24" spans="1:13" ht="15.75" x14ac:dyDescent="0.25">
      <c r="A24" s="190">
        <v>8.25</v>
      </c>
      <c r="B24" s="80">
        <v>105.0008</v>
      </c>
      <c r="C24" s="82">
        <v>104.7508</v>
      </c>
      <c r="E24" s="83">
        <v>-0.125</v>
      </c>
      <c r="F24" s="83">
        <v>-0.125</v>
      </c>
      <c r="H24" s="84">
        <f t="shared" si="0"/>
        <v>104.8758</v>
      </c>
      <c r="I24" s="84">
        <f t="shared" si="0"/>
        <v>104.6258</v>
      </c>
      <c r="J24" s="86">
        <f t="shared" si="1"/>
        <v>-0.25</v>
      </c>
      <c r="L24" s="84">
        <f t="shared" si="2"/>
        <v>0.28119999999999834</v>
      </c>
      <c r="M24" s="86">
        <f t="shared" si="2"/>
        <v>0.28119999999999834</v>
      </c>
    </row>
    <row r="25" spans="1:13" ht="15.75" x14ac:dyDescent="0.25">
      <c r="A25" s="190">
        <v>8.375</v>
      </c>
      <c r="B25" s="80">
        <v>105.2508</v>
      </c>
      <c r="C25" s="82">
        <v>105.0008</v>
      </c>
      <c r="E25" s="83">
        <v>-0.125</v>
      </c>
      <c r="F25" s="83">
        <v>-0.125</v>
      </c>
      <c r="H25" s="84">
        <f t="shared" si="0"/>
        <v>105.1258</v>
      </c>
      <c r="I25" s="84">
        <f t="shared" si="0"/>
        <v>104.8758</v>
      </c>
      <c r="J25" s="86">
        <f t="shared" si="1"/>
        <v>-0.25</v>
      </c>
      <c r="L25" s="84">
        <f t="shared" si="2"/>
        <v>0.25</v>
      </c>
      <c r="M25" s="86">
        <f t="shared" si="2"/>
        <v>0.25</v>
      </c>
    </row>
    <row r="26" spans="1:13" ht="15.75" x14ac:dyDescent="0.25">
      <c r="A26" s="190">
        <v>8.5</v>
      </c>
      <c r="B26" s="80">
        <v>105.5008</v>
      </c>
      <c r="C26" s="82">
        <v>105.2508</v>
      </c>
      <c r="E26" s="83">
        <v>-0.125</v>
      </c>
      <c r="F26" s="83">
        <v>-0.125</v>
      </c>
      <c r="H26" s="84">
        <f t="shared" si="0"/>
        <v>105.3758</v>
      </c>
      <c r="I26" s="84">
        <f t="shared" si="0"/>
        <v>105.1258</v>
      </c>
      <c r="J26" s="86">
        <f t="shared" si="1"/>
        <v>-0.25</v>
      </c>
      <c r="L26" s="84">
        <f t="shared" si="2"/>
        <v>0.25</v>
      </c>
      <c r="M26" s="86">
        <f t="shared" si="2"/>
        <v>0.25</v>
      </c>
    </row>
    <row r="27" spans="1:13" ht="15.75" x14ac:dyDescent="0.25">
      <c r="A27" s="190">
        <v>8.625</v>
      </c>
      <c r="B27" s="80">
        <v>105.7508</v>
      </c>
      <c r="C27" s="82">
        <v>105.5008</v>
      </c>
      <c r="E27" s="83">
        <v>-0.125</v>
      </c>
      <c r="F27" s="83">
        <v>-0.125</v>
      </c>
      <c r="H27" s="84">
        <f t="shared" si="0"/>
        <v>105.6258</v>
      </c>
      <c r="I27" s="84">
        <f t="shared" si="0"/>
        <v>105.3758</v>
      </c>
      <c r="J27" s="86">
        <f t="shared" si="1"/>
        <v>-0.25</v>
      </c>
      <c r="L27" s="84">
        <f t="shared" si="2"/>
        <v>0.25</v>
      </c>
      <c r="M27" s="86">
        <f t="shared" si="2"/>
        <v>0.25</v>
      </c>
    </row>
    <row r="28" spans="1:13" ht="15.75" x14ac:dyDescent="0.25">
      <c r="A28" s="190">
        <v>8.75</v>
      </c>
      <c r="B28" s="80">
        <v>106.0008</v>
      </c>
      <c r="C28" s="82">
        <v>105.7508</v>
      </c>
      <c r="E28" s="83">
        <v>-0.125</v>
      </c>
      <c r="F28" s="83">
        <v>-0.125</v>
      </c>
      <c r="H28" s="84">
        <f t="shared" si="0"/>
        <v>105.8758</v>
      </c>
      <c r="I28" s="84">
        <f t="shared" si="0"/>
        <v>105.6258</v>
      </c>
      <c r="J28" s="86">
        <f t="shared" si="1"/>
        <v>-0.25</v>
      </c>
      <c r="L28" s="84">
        <f t="shared" si="2"/>
        <v>0.25</v>
      </c>
      <c r="M28" s="86">
        <f t="shared" si="2"/>
        <v>0.25</v>
      </c>
    </row>
    <row r="29" spans="1:13" ht="15.75" x14ac:dyDescent="0.25">
      <c r="A29" s="190">
        <v>8.875</v>
      </c>
      <c r="B29" s="80">
        <v>106.2508</v>
      </c>
      <c r="C29" s="82">
        <v>106.0008</v>
      </c>
      <c r="E29" s="83">
        <v>-0.125</v>
      </c>
      <c r="F29" s="83">
        <v>-0.125</v>
      </c>
      <c r="H29" s="84">
        <f t="shared" si="0"/>
        <v>106.1258</v>
      </c>
      <c r="I29" s="84">
        <f t="shared" si="0"/>
        <v>105.8758</v>
      </c>
      <c r="J29" s="86">
        <f t="shared" si="1"/>
        <v>-0.25</v>
      </c>
      <c r="L29" s="84">
        <f t="shared" si="2"/>
        <v>0.25</v>
      </c>
      <c r="M29" s="86">
        <f t="shared" si="2"/>
        <v>0.25</v>
      </c>
    </row>
    <row r="30" spans="1:13" ht="15.75" x14ac:dyDescent="0.25">
      <c r="A30" s="190">
        <v>9</v>
      </c>
      <c r="B30" s="80">
        <v>106.5008</v>
      </c>
      <c r="C30" s="82">
        <v>106.2508</v>
      </c>
      <c r="E30" s="83">
        <v>-0.125</v>
      </c>
      <c r="F30" s="83">
        <v>-0.125</v>
      </c>
      <c r="H30" s="84">
        <f t="shared" si="0"/>
        <v>106.3758</v>
      </c>
      <c r="I30" s="84">
        <f t="shared" si="0"/>
        <v>106.1258</v>
      </c>
      <c r="J30" s="86">
        <f t="shared" si="1"/>
        <v>-0.25</v>
      </c>
      <c r="L30" s="84">
        <f t="shared" si="2"/>
        <v>0.25</v>
      </c>
      <c r="M30" s="86">
        <f t="shared" si="2"/>
        <v>0.25</v>
      </c>
    </row>
    <row r="31" spans="1:13" ht="15.75" x14ac:dyDescent="0.25">
      <c r="A31" s="190">
        <v>9.125</v>
      </c>
      <c r="B31" s="80">
        <v>106.7508</v>
      </c>
      <c r="C31" s="82">
        <v>106.5008</v>
      </c>
      <c r="E31" s="83">
        <v>-0.125</v>
      </c>
      <c r="F31" s="83">
        <v>-0.125</v>
      </c>
      <c r="H31" s="84">
        <f t="shared" si="0"/>
        <v>106.6258</v>
      </c>
      <c r="I31" s="84">
        <f t="shared" si="0"/>
        <v>106.3758</v>
      </c>
      <c r="J31" s="86">
        <f t="shared" si="1"/>
        <v>-0.25</v>
      </c>
      <c r="L31" s="84">
        <f t="shared" si="2"/>
        <v>0.25</v>
      </c>
      <c r="M31" s="86">
        <f t="shared" si="2"/>
        <v>0.25</v>
      </c>
    </row>
    <row r="32" spans="1:13" ht="15.75" x14ac:dyDescent="0.25">
      <c r="A32" s="190">
        <v>9.25</v>
      </c>
      <c r="B32" s="80">
        <v>107.0008</v>
      </c>
      <c r="C32" s="82">
        <v>106.7508</v>
      </c>
      <c r="E32" s="83">
        <v>-0.125</v>
      </c>
      <c r="F32" s="83">
        <v>-0.125</v>
      </c>
      <c r="H32" s="84">
        <f t="shared" si="0"/>
        <v>106.8758</v>
      </c>
      <c r="I32" s="84">
        <f t="shared" si="0"/>
        <v>106.6258</v>
      </c>
      <c r="J32" s="86">
        <f t="shared" si="1"/>
        <v>-0.25</v>
      </c>
      <c r="L32" s="84">
        <f t="shared" si="2"/>
        <v>0.25</v>
      </c>
      <c r="M32" s="86">
        <f t="shared" si="2"/>
        <v>0.25</v>
      </c>
    </row>
    <row r="33" spans="1:13" ht="15.75" x14ac:dyDescent="0.25">
      <c r="A33" s="190">
        <v>9.375</v>
      </c>
      <c r="B33" s="80">
        <v>107.2508</v>
      </c>
      <c r="C33" s="82">
        <v>107.0008</v>
      </c>
      <c r="E33" s="83">
        <v>-0.125</v>
      </c>
      <c r="F33" s="83">
        <v>-0.125</v>
      </c>
      <c r="H33" s="84">
        <f t="shared" si="0"/>
        <v>107.1258</v>
      </c>
      <c r="I33" s="84">
        <f t="shared" si="0"/>
        <v>106.8758</v>
      </c>
      <c r="J33" s="86">
        <f t="shared" si="1"/>
        <v>-0.25</v>
      </c>
      <c r="L33" s="84">
        <f t="shared" si="2"/>
        <v>0.25</v>
      </c>
      <c r="M33" s="86">
        <f t="shared" si="2"/>
        <v>0.25</v>
      </c>
    </row>
    <row r="34" spans="1:13" ht="15.75" x14ac:dyDescent="0.25">
      <c r="A34" s="190">
        <v>9.5</v>
      </c>
      <c r="B34" s="80">
        <v>107.5008</v>
      </c>
      <c r="C34" s="82">
        <v>107.2508</v>
      </c>
      <c r="E34" s="83">
        <v>-0.125</v>
      </c>
      <c r="F34" s="83">
        <v>-0.125</v>
      </c>
      <c r="H34" s="84">
        <f t="shared" si="0"/>
        <v>107.3758</v>
      </c>
      <c r="I34" s="84">
        <f t="shared" si="0"/>
        <v>107.1258</v>
      </c>
      <c r="J34" s="86">
        <f t="shared" si="1"/>
        <v>-0.25</v>
      </c>
      <c r="L34" s="84">
        <f t="shared" si="2"/>
        <v>0.25</v>
      </c>
      <c r="M34" s="86">
        <f t="shared" si="2"/>
        <v>0.25</v>
      </c>
    </row>
    <row r="35" spans="1:13" ht="15.75" x14ac:dyDescent="0.25">
      <c r="A35" s="190">
        <v>9.625</v>
      </c>
      <c r="B35" s="80">
        <v>107.7508</v>
      </c>
      <c r="C35" s="82">
        <v>107.5008</v>
      </c>
      <c r="E35" s="83">
        <v>-0.125</v>
      </c>
      <c r="F35" s="83">
        <v>-0.125</v>
      </c>
      <c r="H35" s="84">
        <f t="shared" si="0"/>
        <v>107.6258</v>
      </c>
      <c r="I35" s="84">
        <f t="shared" si="0"/>
        <v>107.3758</v>
      </c>
      <c r="J35" s="86">
        <f t="shared" si="1"/>
        <v>-0.25</v>
      </c>
      <c r="L35" s="84">
        <f t="shared" si="2"/>
        <v>0.25</v>
      </c>
      <c r="M35" s="86">
        <f t="shared" si="2"/>
        <v>0.25</v>
      </c>
    </row>
    <row r="36" spans="1:13" ht="15.75" x14ac:dyDescent="0.25">
      <c r="A36" s="190">
        <v>9.75</v>
      </c>
      <c r="B36" s="80">
        <v>108.0008</v>
      </c>
      <c r="C36" s="82">
        <v>107.7508</v>
      </c>
      <c r="E36" s="83">
        <v>-0.125</v>
      </c>
      <c r="F36" s="83">
        <v>-0.125</v>
      </c>
      <c r="H36" s="84">
        <f t="shared" si="0"/>
        <v>107.8758</v>
      </c>
      <c r="I36" s="84">
        <f t="shared" si="0"/>
        <v>107.6258</v>
      </c>
      <c r="J36" s="86">
        <f t="shared" si="1"/>
        <v>-0.25</v>
      </c>
      <c r="L36" s="84">
        <f t="shared" si="2"/>
        <v>0.25</v>
      </c>
      <c r="M36" s="86">
        <f t="shared" si="2"/>
        <v>0.25</v>
      </c>
    </row>
    <row r="37" spans="1:13" ht="15.75" x14ac:dyDescent="0.25">
      <c r="A37" s="190">
        <v>9.875</v>
      </c>
      <c r="B37" s="80">
        <v>108.2508</v>
      </c>
      <c r="C37" s="82">
        <v>108.0008</v>
      </c>
      <c r="E37" s="83">
        <v>-0.125</v>
      </c>
      <c r="F37" s="83">
        <v>-0.125</v>
      </c>
      <c r="H37" s="84">
        <f t="shared" si="0"/>
        <v>108.1258</v>
      </c>
      <c r="I37" s="84">
        <f t="shared" si="0"/>
        <v>107.8758</v>
      </c>
      <c r="J37" s="86">
        <f t="shared" si="1"/>
        <v>-0.25</v>
      </c>
      <c r="L37" s="84">
        <f t="shared" si="2"/>
        <v>0.25</v>
      </c>
      <c r="M37" s="86">
        <f t="shared" si="2"/>
        <v>0.25</v>
      </c>
    </row>
    <row r="38" spans="1:13" ht="15.75" x14ac:dyDescent="0.25">
      <c r="A38" s="190">
        <v>10</v>
      </c>
      <c r="B38" s="80">
        <v>108.5008</v>
      </c>
      <c r="C38" s="82">
        <v>108.2508</v>
      </c>
      <c r="E38" s="83">
        <v>-0.125</v>
      </c>
      <c r="F38" s="83">
        <v>-0.125</v>
      </c>
      <c r="H38" s="84">
        <f t="shared" si="0"/>
        <v>108.3758</v>
      </c>
      <c r="I38" s="84">
        <f t="shared" si="0"/>
        <v>108.1258</v>
      </c>
      <c r="J38" s="86">
        <f t="shared" si="1"/>
        <v>-0.25</v>
      </c>
      <c r="L38" s="84">
        <f t="shared" si="2"/>
        <v>0.25</v>
      </c>
      <c r="M38" s="86">
        <f t="shared" si="2"/>
        <v>0.25</v>
      </c>
    </row>
    <row r="39" spans="1:13" ht="15.75" x14ac:dyDescent="0.25">
      <c r="A39" s="190">
        <v>10.125</v>
      </c>
      <c r="B39" s="80">
        <v>108.7508</v>
      </c>
      <c r="C39" s="82">
        <v>108.5008</v>
      </c>
      <c r="E39" s="83">
        <v>-0.125</v>
      </c>
      <c r="F39" s="83">
        <v>-0.125</v>
      </c>
      <c r="H39" s="84">
        <f t="shared" si="0"/>
        <v>108.6258</v>
      </c>
      <c r="I39" s="84">
        <f t="shared" si="0"/>
        <v>108.3758</v>
      </c>
      <c r="J39" s="86">
        <f t="shared" si="1"/>
        <v>-0.25</v>
      </c>
      <c r="L39" s="84">
        <f t="shared" si="2"/>
        <v>0.25</v>
      </c>
      <c r="M39" s="86">
        <f t="shared" si="2"/>
        <v>0.25</v>
      </c>
    </row>
    <row r="40" spans="1:13" ht="15.75" x14ac:dyDescent="0.25">
      <c r="A40" s="190">
        <v>10.25</v>
      </c>
      <c r="B40" s="80">
        <v>109.0008</v>
      </c>
      <c r="C40" s="82">
        <v>108.7508</v>
      </c>
      <c r="E40" s="83">
        <v>-0.125</v>
      </c>
      <c r="F40" s="83">
        <v>-0.125</v>
      </c>
      <c r="H40" s="84">
        <f t="shared" si="0"/>
        <v>108.8758</v>
      </c>
      <c r="I40" s="84">
        <f t="shared" si="0"/>
        <v>108.6258</v>
      </c>
      <c r="J40" s="86">
        <f t="shared" si="1"/>
        <v>-0.25</v>
      </c>
      <c r="L40" s="84">
        <f t="shared" si="2"/>
        <v>0.25</v>
      </c>
      <c r="M40" s="86">
        <f t="shared" si="2"/>
        <v>0.25</v>
      </c>
    </row>
    <row r="41" spans="1:13" ht="15.75" x14ac:dyDescent="0.25">
      <c r="A41" s="190">
        <v>10.375</v>
      </c>
      <c r="B41" s="80">
        <v>109.2508</v>
      </c>
      <c r="C41" s="82">
        <v>109.0008</v>
      </c>
      <c r="E41" s="83">
        <v>-0.125</v>
      </c>
      <c r="F41" s="83">
        <v>-0.125</v>
      </c>
      <c r="H41" s="84">
        <f t="shared" si="0"/>
        <v>109.1258</v>
      </c>
      <c r="I41" s="84">
        <f t="shared" si="0"/>
        <v>108.8758</v>
      </c>
      <c r="J41" s="86">
        <f t="shared" si="1"/>
        <v>-0.25</v>
      </c>
      <c r="L41" s="84">
        <f t="shared" si="2"/>
        <v>0.25</v>
      </c>
      <c r="M41" s="86">
        <f t="shared" si="2"/>
        <v>0.25</v>
      </c>
    </row>
    <row r="42" spans="1:13" ht="15.75" x14ac:dyDescent="0.25">
      <c r="A42" s="190">
        <v>10.5</v>
      </c>
      <c r="B42" s="80">
        <v>109.5008</v>
      </c>
      <c r="C42" s="82">
        <v>109.2508</v>
      </c>
      <c r="E42" s="83">
        <v>-0.125</v>
      </c>
      <c r="F42" s="83">
        <v>-0.125</v>
      </c>
      <c r="H42" s="84">
        <f t="shared" si="0"/>
        <v>109.3758</v>
      </c>
      <c r="I42" s="84">
        <f t="shared" si="0"/>
        <v>109.1258</v>
      </c>
      <c r="J42" s="86">
        <f t="shared" si="1"/>
        <v>-0.25</v>
      </c>
      <c r="L42" s="84">
        <f t="shared" si="2"/>
        <v>0.25</v>
      </c>
      <c r="M42" s="86">
        <f t="shared" si="2"/>
        <v>0.25</v>
      </c>
    </row>
    <row r="43" spans="1:13" ht="15.75" x14ac:dyDescent="0.25">
      <c r="A43" s="190">
        <v>10.625</v>
      </c>
      <c r="B43" s="80">
        <v>109.7508</v>
      </c>
      <c r="C43" s="82">
        <v>109.5008</v>
      </c>
      <c r="E43" s="83">
        <v>-0.125</v>
      </c>
      <c r="F43" s="83">
        <v>-0.125</v>
      </c>
      <c r="H43" s="84">
        <f t="shared" si="0"/>
        <v>109.6258</v>
      </c>
      <c r="I43" s="84">
        <f t="shared" si="0"/>
        <v>109.3758</v>
      </c>
      <c r="J43" s="86">
        <f t="shared" si="1"/>
        <v>-0.25</v>
      </c>
      <c r="L43" s="84">
        <f t="shared" si="2"/>
        <v>0.25</v>
      </c>
      <c r="M43" s="86">
        <f t="shared" si="2"/>
        <v>0.25</v>
      </c>
    </row>
    <row r="44" spans="1:13" ht="15.75" x14ac:dyDescent="0.25">
      <c r="A44" s="190">
        <v>10.75</v>
      </c>
      <c r="B44" s="80">
        <v>110.0008</v>
      </c>
      <c r="C44" s="82">
        <v>109.7508</v>
      </c>
      <c r="E44" s="83">
        <v>-0.125</v>
      </c>
      <c r="F44" s="83">
        <v>-0.125</v>
      </c>
      <c r="H44" s="84">
        <f t="shared" si="0"/>
        <v>109.8758</v>
      </c>
      <c r="I44" s="84">
        <f t="shared" si="0"/>
        <v>109.6258</v>
      </c>
      <c r="J44" s="86">
        <f t="shared" si="1"/>
        <v>-0.25</v>
      </c>
      <c r="L44" s="84">
        <f t="shared" ref="L44:M45" si="3">H44-H43</f>
        <v>0.25</v>
      </c>
      <c r="M44" s="86">
        <f t="shared" si="3"/>
        <v>0.25</v>
      </c>
    </row>
    <row r="45" spans="1:13" ht="15.75" x14ac:dyDescent="0.25">
      <c r="A45" s="190">
        <v>10.875</v>
      </c>
      <c r="B45" s="80">
        <v>110.2508</v>
      </c>
      <c r="C45" s="82">
        <v>110.0008</v>
      </c>
      <c r="E45" s="83">
        <v>-0.125</v>
      </c>
      <c r="F45" s="83">
        <v>-0.125</v>
      </c>
      <c r="H45" s="84">
        <f t="shared" si="0"/>
        <v>110.1258</v>
      </c>
      <c r="I45" s="84">
        <f t="shared" si="0"/>
        <v>109.8758</v>
      </c>
      <c r="J45" s="86">
        <f t="shared" si="1"/>
        <v>-0.25</v>
      </c>
      <c r="L45" s="84">
        <f t="shared" si="3"/>
        <v>0.25</v>
      </c>
      <c r="M45" s="86">
        <f t="shared" si="3"/>
        <v>0.25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43AC7-D4A6-4D16-AEB7-002DBB9FFF5C}">
  <sheetPr published="0" codeName="Sheet12">
    <tabColor theme="4"/>
    <pageSetUpPr fitToPage="1"/>
  </sheetPr>
  <dimension ref="B1:Y57"/>
  <sheetViews>
    <sheetView zoomScale="70" zoomScaleNormal="70" workbookViewId="0">
      <selection activeCell="B6" sqref="B6:B30"/>
    </sheetView>
  </sheetViews>
  <sheetFormatPr defaultColWidth="8.85546875" defaultRowHeight="15" x14ac:dyDescent="0.25"/>
  <cols>
    <col min="1" max="1" width="2.5703125" customWidth="1"/>
    <col min="2" max="2" width="21.7109375" style="68" customWidth="1"/>
    <col min="3" max="3" width="16.7109375" style="68" customWidth="1"/>
    <col min="4" max="4" width="19.85546875" style="68" customWidth="1"/>
    <col min="5" max="5" width="12.28515625" customWidth="1"/>
    <col min="9" max="9" width="25.28515625" customWidth="1"/>
    <col min="10" max="16" width="8" customWidth="1"/>
    <col min="17" max="17" width="9.140625" hidden="1" customWidth="1"/>
    <col min="18" max="18" width="24.28515625" customWidth="1"/>
    <col min="20" max="20" width="9.7109375" customWidth="1"/>
    <col min="21" max="21" width="11" customWidth="1"/>
  </cols>
  <sheetData>
    <row r="1" spans="2:24" ht="14.45" customHeight="1" thickBot="1" x14ac:dyDescent="0.3">
      <c r="C1" s="89"/>
      <c r="D1" s="89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2:24" ht="14.45" customHeight="1" x14ac:dyDescent="0.25">
      <c r="B2" s="729" t="s">
        <v>117</v>
      </c>
      <c r="C2" s="730"/>
      <c r="D2" s="730"/>
      <c r="E2" s="92"/>
      <c r="F2" s="93" t="s">
        <v>311</v>
      </c>
      <c r="G2" s="93"/>
      <c r="H2" s="93"/>
      <c r="I2" s="93"/>
      <c r="J2" s="93"/>
      <c r="K2" s="93"/>
      <c r="L2" s="93"/>
      <c r="M2" s="93"/>
      <c r="N2" s="93"/>
      <c r="O2" s="93"/>
      <c r="P2" s="93"/>
      <c r="Q2" s="92"/>
      <c r="R2" s="73"/>
      <c r="S2" s="73"/>
      <c r="T2" s="73"/>
      <c r="U2" s="73"/>
      <c r="V2" s="73"/>
      <c r="W2" s="73"/>
      <c r="X2" s="88"/>
    </row>
    <row r="3" spans="2:24" ht="15" customHeight="1" x14ac:dyDescent="0.25">
      <c r="B3" s="731"/>
      <c r="C3" s="732"/>
      <c r="D3" s="732"/>
      <c r="E3" s="95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6"/>
      <c r="X3" s="97"/>
    </row>
    <row r="4" spans="2:24" ht="14.45" customHeight="1" x14ac:dyDescent="0.25">
      <c r="B4" s="98" t="s">
        <v>119</v>
      </c>
      <c r="C4" s="99"/>
      <c r="D4" s="291" t="str">
        <f>TEXT(Control!$B$1,"MM/DD/YYYY")&amp;" "&amp;Control!B2</f>
        <v>05/01/2025 B</v>
      </c>
      <c r="E4" s="95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6"/>
      <c r="X4" s="97"/>
    </row>
    <row r="5" spans="2:24" ht="15" customHeight="1" x14ac:dyDescent="0.25">
      <c r="B5" s="734" t="s">
        <v>120</v>
      </c>
      <c r="C5" s="735"/>
      <c r="D5" s="736"/>
      <c r="E5" s="737"/>
      <c r="F5" s="737"/>
      <c r="G5" s="737"/>
      <c r="H5" s="737"/>
      <c r="I5" s="737"/>
      <c r="J5" s="737"/>
      <c r="K5" s="737"/>
      <c r="L5" s="737"/>
      <c r="M5" s="737"/>
      <c r="N5" s="737"/>
      <c r="O5" s="737"/>
      <c r="P5" s="737"/>
      <c r="Q5" s="737"/>
      <c r="R5" s="712"/>
      <c r="S5" s="712"/>
      <c r="T5" s="712"/>
      <c r="U5" s="712"/>
      <c r="V5" s="712"/>
      <c r="W5" s="712"/>
      <c r="X5" s="713"/>
    </row>
    <row r="6" spans="2:24" ht="15.75" x14ac:dyDescent="0.25">
      <c r="B6" s="7" t="s">
        <v>4</v>
      </c>
      <c r="C6" s="100" t="s">
        <v>5</v>
      </c>
      <c r="D6" s="100" t="s">
        <v>312</v>
      </c>
      <c r="E6" s="96"/>
      <c r="F6" s="718" t="s">
        <v>123</v>
      </c>
      <c r="G6" s="718"/>
      <c r="H6" s="738"/>
      <c r="I6" s="738"/>
      <c r="J6" s="119" t="s">
        <v>124</v>
      </c>
      <c r="K6" s="344">
        <v>0.55000000000000004</v>
      </c>
      <c r="L6" s="344">
        <v>0.6</v>
      </c>
      <c r="M6" s="344">
        <v>0.65</v>
      </c>
      <c r="N6" s="344">
        <v>0.70000000000000018</v>
      </c>
      <c r="O6" s="344">
        <v>0.75000000000000022</v>
      </c>
      <c r="P6" s="344">
        <v>0.80000000000000027</v>
      </c>
      <c r="Q6" s="101">
        <v>0.85</v>
      </c>
      <c r="R6" s="102"/>
      <c r="S6" s="102"/>
      <c r="T6" s="102"/>
      <c r="U6" s="102"/>
      <c r="V6" s="102"/>
      <c r="W6" s="102"/>
      <c r="X6" s="103"/>
    </row>
    <row r="7" spans="2:24" ht="15.6" customHeight="1" x14ac:dyDescent="0.25">
      <c r="B7" s="104">
        <f>'DSCR Multi and MU Pricer'!A9-0.001</f>
        <v>6.7489999999999997</v>
      </c>
      <c r="C7" s="345">
        <f>'DSCR Multi and MU Pricer'!H9</f>
        <v>99.234375</v>
      </c>
      <c r="D7" s="346">
        <f>'DSCR Multi and MU Pricer'!I9</f>
        <v>98.734375</v>
      </c>
      <c r="E7" s="106"/>
      <c r="F7" s="891" t="s">
        <v>125</v>
      </c>
      <c r="G7" s="892"/>
      <c r="H7" s="347" t="s">
        <v>126</v>
      </c>
      <c r="I7" s="348"/>
      <c r="J7" s="349">
        <v>0.875</v>
      </c>
      <c r="K7" s="349">
        <v>0.875</v>
      </c>
      <c r="L7" s="349">
        <v>0.875</v>
      </c>
      <c r="M7" s="349">
        <v>0.875</v>
      </c>
      <c r="N7" s="349">
        <v>0.625</v>
      </c>
      <c r="O7" s="349">
        <v>0</v>
      </c>
      <c r="P7" s="350" t="s">
        <v>18</v>
      </c>
      <c r="Q7" s="350" t="s">
        <v>18</v>
      </c>
      <c r="R7" s="712" t="s">
        <v>127</v>
      </c>
      <c r="S7" s="712"/>
      <c r="T7" s="712"/>
      <c r="U7" s="712"/>
      <c r="V7" s="712"/>
      <c r="W7" s="712"/>
      <c r="X7" s="713"/>
    </row>
    <row r="8" spans="2:24" ht="15.75" x14ac:dyDescent="0.25">
      <c r="B8" s="104">
        <f>'DSCR Multi and MU Pricer'!A10-0.001</f>
        <v>6.8739999999999997</v>
      </c>
      <c r="C8" s="345">
        <f>'DSCR Multi and MU Pricer'!H10</f>
        <v>99.765625</v>
      </c>
      <c r="D8" s="346">
        <f>'DSCR Multi and MU Pricer'!I10</f>
        <v>99.265625</v>
      </c>
      <c r="E8" s="113"/>
      <c r="F8" s="893"/>
      <c r="G8" s="894"/>
      <c r="H8" s="347" t="s">
        <v>21</v>
      </c>
      <c r="I8" s="348"/>
      <c r="J8" s="349">
        <v>0.875</v>
      </c>
      <c r="K8" s="349">
        <v>0.875</v>
      </c>
      <c r="L8" s="349">
        <v>0.75</v>
      </c>
      <c r="M8" s="349">
        <v>0.75</v>
      </c>
      <c r="N8" s="349">
        <v>0.25</v>
      </c>
      <c r="O8" s="349">
        <v>-0.25</v>
      </c>
      <c r="P8" s="350" t="s">
        <v>18</v>
      </c>
      <c r="Q8" s="350" t="s">
        <v>18</v>
      </c>
      <c r="R8" s="712" t="s">
        <v>48</v>
      </c>
      <c r="S8" s="712"/>
      <c r="T8" s="712"/>
      <c r="U8" s="712"/>
      <c r="V8" s="712"/>
      <c r="W8" s="712"/>
      <c r="X8" s="713"/>
    </row>
    <row r="9" spans="2:24" ht="15.6" customHeight="1" x14ac:dyDescent="0.25">
      <c r="B9" s="104">
        <f>'DSCR Multi and MU Pricer'!A11-0.001</f>
        <v>6.9979999999999993</v>
      </c>
      <c r="C9" s="345">
        <f>'DSCR Multi and MU Pricer'!H11</f>
        <v>100.296875</v>
      </c>
      <c r="D9" s="346">
        <f>'DSCR Multi and MU Pricer'!I11</f>
        <v>99.796875</v>
      </c>
      <c r="E9" s="113"/>
      <c r="F9" s="893"/>
      <c r="G9" s="894"/>
      <c r="H9" s="347" t="s">
        <v>23</v>
      </c>
      <c r="I9" s="348"/>
      <c r="J9" s="349">
        <v>0.75</v>
      </c>
      <c r="K9" s="349">
        <v>0.75</v>
      </c>
      <c r="L9" s="349">
        <v>0.625</v>
      </c>
      <c r="M9" s="349">
        <v>0.5</v>
      </c>
      <c r="N9" s="349">
        <v>0</v>
      </c>
      <c r="O9" s="349">
        <v>-0.75</v>
      </c>
      <c r="P9" s="350" t="s">
        <v>18</v>
      </c>
      <c r="Q9" s="350" t="s">
        <v>18</v>
      </c>
      <c r="R9" s="712" t="s">
        <v>128</v>
      </c>
      <c r="S9" s="712"/>
      <c r="T9" s="712"/>
      <c r="U9" s="712"/>
      <c r="V9" s="712"/>
      <c r="W9" s="712"/>
      <c r="X9" s="713"/>
    </row>
    <row r="10" spans="2:24" ht="15.75" x14ac:dyDescent="0.25">
      <c r="B10" s="104">
        <f>'DSCR Multi and MU Pricer'!A12-0.001</f>
        <v>7.1239999999999997</v>
      </c>
      <c r="C10" s="345">
        <f>'DSCR Multi and MU Pricer'!H12</f>
        <v>100.828125</v>
      </c>
      <c r="D10" s="346">
        <f>'DSCR Multi and MU Pricer'!I12</f>
        <v>100.328125</v>
      </c>
      <c r="E10" s="113"/>
      <c r="F10" s="893"/>
      <c r="G10" s="894"/>
      <c r="H10" s="351" t="s">
        <v>25</v>
      </c>
      <c r="I10" s="352"/>
      <c r="J10" s="349">
        <v>0.125</v>
      </c>
      <c r="K10" s="349">
        <v>0</v>
      </c>
      <c r="L10" s="349">
        <v>-0.375</v>
      </c>
      <c r="M10" s="349">
        <v>-0.625</v>
      </c>
      <c r="N10" s="349">
        <v>-1</v>
      </c>
      <c r="O10" s="349">
        <v>-1.375</v>
      </c>
      <c r="P10" s="350" t="s">
        <v>18</v>
      </c>
      <c r="Q10" s="350" t="s">
        <v>18</v>
      </c>
      <c r="R10" s="712" t="s">
        <v>129</v>
      </c>
      <c r="S10" s="712"/>
      <c r="T10" s="712"/>
      <c r="U10" s="712"/>
      <c r="V10" s="712"/>
      <c r="W10" s="712"/>
      <c r="X10" s="713"/>
    </row>
    <row r="11" spans="2:24" ht="15.75" x14ac:dyDescent="0.25">
      <c r="B11" s="104">
        <f>'DSCR Multi and MU Pricer'!A13-0.001</f>
        <v>7.2489999999999997</v>
      </c>
      <c r="C11" s="345">
        <f>'DSCR Multi and MU Pricer'!H13</f>
        <v>101.359375</v>
      </c>
      <c r="D11" s="346">
        <f>'DSCR Multi and MU Pricer'!I13</f>
        <v>100.859375</v>
      </c>
      <c r="E11" s="106"/>
      <c r="F11" s="893"/>
      <c r="G11" s="894"/>
      <c r="H11" s="347" t="s">
        <v>27</v>
      </c>
      <c r="I11" s="348"/>
      <c r="J11" s="349">
        <v>-0.5</v>
      </c>
      <c r="K11" s="349">
        <v>-0.5</v>
      </c>
      <c r="L11" s="349">
        <v>-0.875</v>
      </c>
      <c r="M11" s="349">
        <v>-1.125</v>
      </c>
      <c r="N11" s="349">
        <v>-2.375</v>
      </c>
      <c r="O11" s="244" t="s">
        <v>18</v>
      </c>
      <c r="P11" s="123" t="s">
        <v>18</v>
      </c>
      <c r="Q11" s="123" t="s">
        <v>18</v>
      </c>
      <c r="R11" s="712" t="s">
        <v>54</v>
      </c>
      <c r="S11" s="712"/>
      <c r="T11" s="712"/>
      <c r="U11" s="712"/>
      <c r="V11" s="712"/>
      <c r="W11" s="712"/>
      <c r="X11" s="713"/>
    </row>
    <row r="12" spans="2:24" ht="15.75" x14ac:dyDescent="0.25">
      <c r="B12" s="104">
        <f>'DSCR Multi and MU Pricer'!A14-0.001</f>
        <v>7.3739999999999997</v>
      </c>
      <c r="C12" s="345">
        <f>'DSCR Multi and MU Pricer'!H14</f>
        <v>101.875</v>
      </c>
      <c r="D12" s="346">
        <f>'DSCR Multi and MU Pricer'!I14</f>
        <v>101.375</v>
      </c>
      <c r="E12" s="113"/>
      <c r="F12" s="893"/>
      <c r="G12" s="894"/>
      <c r="H12" s="347" t="s">
        <v>206</v>
      </c>
      <c r="I12" s="348"/>
      <c r="J12" s="349">
        <v>-1.625</v>
      </c>
      <c r="K12" s="349">
        <v>-2</v>
      </c>
      <c r="L12" s="349">
        <v>-2.5</v>
      </c>
      <c r="M12" s="349">
        <v>-2.875</v>
      </c>
      <c r="N12" s="349">
        <v>-3</v>
      </c>
      <c r="O12" s="244" t="s">
        <v>18</v>
      </c>
      <c r="P12" s="123" t="s">
        <v>18</v>
      </c>
      <c r="Q12" s="123" t="s">
        <v>18</v>
      </c>
      <c r="R12" s="652" t="s">
        <v>57</v>
      </c>
      <c r="S12" s="652"/>
      <c r="T12" s="652"/>
      <c r="U12" s="652"/>
      <c r="V12" s="652"/>
      <c r="W12" s="652"/>
      <c r="X12" s="653"/>
    </row>
    <row r="13" spans="2:24" ht="15.75" x14ac:dyDescent="0.25">
      <c r="B13" s="104">
        <f>'DSCR Multi and MU Pricer'!A15-0.001</f>
        <v>7.4989999999999997</v>
      </c>
      <c r="C13" s="345">
        <f>'DSCR Multi and MU Pricer'!H15</f>
        <v>102.375</v>
      </c>
      <c r="D13" s="346">
        <f>'DSCR Multi and MU Pricer'!I15</f>
        <v>101.875</v>
      </c>
      <c r="E13" s="113"/>
      <c r="F13" s="893"/>
      <c r="G13" s="894"/>
      <c r="H13" s="353" t="s">
        <v>208</v>
      </c>
      <c r="I13" s="354"/>
      <c r="J13" s="350" t="s">
        <v>18</v>
      </c>
      <c r="K13" s="350" t="s">
        <v>18</v>
      </c>
      <c r="L13" s="350" t="s">
        <v>18</v>
      </c>
      <c r="M13" s="350" t="s">
        <v>18</v>
      </c>
      <c r="N13" s="245" t="s">
        <v>18</v>
      </c>
      <c r="O13" s="123" t="s">
        <v>18</v>
      </c>
      <c r="P13" s="123" t="s">
        <v>18</v>
      </c>
      <c r="Q13" s="123" t="s">
        <v>18</v>
      </c>
      <c r="R13" s="712" t="s">
        <v>281</v>
      </c>
      <c r="S13" s="712"/>
      <c r="T13" s="712"/>
      <c r="U13" s="712"/>
      <c r="V13" s="712"/>
      <c r="W13" s="712"/>
      <c r="X13" s="713"/>
    </row>
    <row r="14" spans="2:24" ht="15.75" x14ac:dyDescent="0.25">
      <c r="B14" s="104">
        <f>'DSCR Multi and MU Pricer'!A16-0.001</f>
        <v>7.6239999999999997</v>
      </c>
      <c r="C14" s="345">
        <f>'DSCR Multi and MU Pricer'!H16</f>
        <v>102.875</v>
      </c>
      <c r="D14" s="346">
        <f>'DSCR Multi and MU Pricer'!I16</f>
        <v>102.375</v>
      </c>
      <c r="E14" s="113"/>
      <c r="F14" s="895"/>
      <c r="G14" s="896"/>
      <c r="H14" s="355" t="s">
        <v>313</v>
      </c>
      <c r="I14" s="356"/>
      <c r="J14" s="356">
        <v>0</v>
      </c>
      <c r="K14" s="349">
        <v>-0.125</v>
      </c>
      <c r="L14" s="349">
        <v>-0.5</v>
      </c>
      <c r="M14" s="349">
        <v>-0.625</v>
      </c>
      <c r="N14" s="349">
        <v>-1</v>
      </c>
      <c r="O14" s="244" t="s">
        <v>18</v>
      </c>
      <c r="P14" s="123" t="s">
        <v>18</v>
      </c>
      <c r="Q14" s="357" t="s">
        <v>18</v>
      </c>
      <c r="R14" s="712" t="s">
        <v>283</v>
      </c>
      <c r="S14" s="712"/>
      <c r="T14" s="712"/>
      <c r="U14" s="712"/>
      <c r="V14" s="712"/>
      <c r="W14" s="712"/>
      <c r="X14" s="713"/>
    </row>
    <row r="15" spans="2:24" ht="15.75" x14ac:dyDescent="0.25">
      <c r="B15" s="104">
        <f>'DSCR Multi and MU Pricer'!A17-0.001</f>
        <v>7.7489999999999997</v>
      </c>
      <c r="C15" s="345">
        <f>'DSCR Multi and MU Pricer'!H17</f>
        <v>103.325</v>
      </c>
      <c r="D15" s="346">
        <f>'DSCR Multi and MU Pricer'!I17</f>
        <v>102.875</v>
      </c>
      <c r="E15" s="113"/>
      <c r="F15" s="717"/>
      <c r="G15" s="717"/>
      <c r="H15" s="718"/>
      <c r="I15" s="718"/>
      <c r="J15" s="101" t="s">
        <v>124</v>
      </c>
      <c r="K15" s="101">
        <v>0.55000000000000004</v>
      </c>
      <c r="L15" s="101">
        <v>0.60000000000000009</v>
      </c>
      <c r="M15" s="101">
        <v>0.65000000000000013</v>
      </c>
      <c r="N15" s="101">
        <v>0.70000000000000018</v>
      </c>
      <c r="O15" s="101">
        <v>0.75000000000000022</v>
      </c>
      <c r="P15" s="101">
        <v>0.80000000000000027</v>
      </c>
      <c r="Q15" s="123" t="s">
        <v>18</v>
      </c>
      <c r="R15" s="652" t="s">
        <v>69</v>
      </c>
      <c r="S15" s="652"/>
      <c r="T15" s="652"/>
      <c r="U15" s="652"/>
      <c r="V15" s="652"/>
      <c r="W15" s="652"/>
      <c r="X15" s="653"/>
    </row>
    <row r="16" spans="2:24" ht="15" customHeight="1" x14ac:dyDescent="0.25">
      <c r="B16" s="104">
        <f>'DSCR Multi and MU Pricer'!A18-0.001</f>
        <v>7.8739999999999997</v>
      </c>
      <c r="C16" s="345">
        <f>'DSCR Multi and MU Pricer'!H18</f>
        <v>103.71250000000001</v>
      </c>
      <c r="D16" s="346">
        <f>'DSCR Multi and MU Pricer'!I18</f>
        <v>103.3125</v>
      </c>
      <c r="E16" s="113"/>
      <c r="F16" s="719" t="s">
        <v>130</v>
      </c>
      <c r="G16" s="720"/>
      <c r="H16" s="720"/>
      <c r="I16" s="720"/>
      <c r="J16" s="720"/>
      <c r="K16" s="720"/>
      <c r="L16" s="720"/>
      <c r="M16" s="720"/>
      <c r="N16" s="720"/>
      <c r="O16" s="720"/>
      <c r="P16" s="720"/>
      <c r="Q16" s="119">
        <v>0.85</v>
      </c>
      <c r="R16" s="884" t="s">
        <v>314</v>
      </c>
      <c r="S16" s="884"/>
      <c r="T16" s="884"/>
      <c r="U16" s="884"/>
      <c r="V16" s="884"/>
      <c r="W16" s="884"/>
      <c r="X16" s="885"/>
    </row>
    <row r="17" spans="2:24" ht="15.75" x14ac:dyDescent="0.25">
      <c r="B17" s="104">
        <f>'DSCR Multi and MU Pricer'!A19-0.001</f>
        <v>7.9979999999999993</v>
      </c>
      <c r="C17" s="345">
        <f>'DSCR Multi and MU Pricer'!H19</f>
        <v>103.97499999999999</v>
      </c>
      <c r="D17" s="346">
        <f>'DSCR Multi and MU Pricer'!I19</f>
        <v>103.625</v>
      </c>
      <c r="E17" s="113"/>
      <c r="F17" s="886" t="s">
        <v>285</v>
      </c>
      <c r="G17" s="887"/>
      <c r="H17" s="358" t="s">
        <v>315</v>
      </c>
      <c r="I17" s="359"/>
      <c r="J17" s="349">
        <v>-0.5</v>
      </c>
      <c r="K17" s="349">
        <v>-0.5</v>
      </c>
      <c r="L17" s="349">
        <v>-0.5</v>
      </c>
      <c r="M17" s="349">
        <v>-0.5</v>
      </c>
      <c r="N17" s="349">
        <v>-0.5</v>
      </c>
      <c r="O17" s="349">
        <v>-0.5</v>
      </c>
      <c r="P17" s="350" t="s">
        <v>18</v>
      </c>
      <c r="Q17" s="360"/>
      <c r="R17" s="652" t="s">
        <v>75</v>
      </c>
      <c r="S17" s="652"/>
      <c r="T17" s="652"/>
      <c r="U17" s="652"/>
      <c r="V17" s="652"/>
      <c r="W17" s="652"/>
      <c r="X17" s="653"/>
    </row>
    <row r="18" spans="2:24" ht="15" customHeight="1" x14ac:dyDescent="0.25">
      <c r="B18" s="104">
        <f>'DSCR Multi and MU Pricer'!A20-0.001</f>
        <v>8.1240000000000006</v>
      </c>
      <c r="C18" s="345">
        <f>'DSCR Multi and MU Pricer'!H20</f>
        <v>104.175</v>
      </c>
      <c r="D18" s="346">
        <f>'DSCR Multi and MU Pricer'!I20</f>
        <v>103.875</v>
      </c>
      <c r="E18" s="113"/>
      <c r="F18" s="888"/>
      <c r="G18" s="889"/>
      <c r="H18" s="358" t="s">
        <v>316</v>
      </c>
      <c r="I18" s="361"/>
      <c r="J18" s="349">
        <v>0.25</v>
      </c>
      <c r="K18" s="349">
        <v>0.25</v>
      </c>
      <c r="L18" s="349">
        <v>0.25</v>
      </c>
      <c r="M18" s="349">
        <v>0.25</v>
      </c>
      <c r="N18" s="349">
        <v>0.25</v>
      </c>
      <c r="O18" s="349">
        <v>0.375</v>
      </c>
      <c r="P18" s="350" t="s">
        <v>18</v>
      </c>
      <c r="Q18" s="350" t="s">
        <v>18</v>
      </c>
      <c r="R18" s="712" t="s">
        <v>141</v>
      </c>
      <c r="S18" s="712"/>
      <c r="T18" s="712"/>
      <c r="U18" s="712"/>
      <c r="V18" s="712"/>
      <c r="W18" s="712"/>
      <c r="X18" s="713"/>
    </row>
    <row r="19" spans="2:24" ht="15" customHeight="1" x14ac:dyDescent="0.25">
      <c r="B19" s="104">
        <f>'DSCR Multi and MU Pricer'!A21-0.001</f>
        <v>8.2490000000000006</v>
      </c>
      <c r="C19" s="345">
        <f>'DSCR Multi and MU Pricer'!H21</f>
        <v>104.375</v>
      </c>
      <c r="D19" s="346">
        <f>'DSCR Multi and MU Pricer'!I21</f>
        <v>104.125</v>
      </c>
      <c r="E19" s="113"/>
      <c r="F19" s="890" t="s">
        <v>317</v>
      </c>
      <c r="G19" s="890"/>
      <c r="H19" s="362" t="s">
        <v>318</v>
      </c>
      <c r="I19" s="363"/>
      <c r="J19" s="364">
        <v>-1.25</v>
      </c>
      <c r="K19" s="364">
        <v>-1.25</v>
      </c>
      <c r="L19" s="364">
        <v>-1.25</v>
      </c>
      <c r="M19" s="364">
        <v>-1.25</v>
      </c>
      <c r="N19" s="364">
        <v>-1.75</v>
      </c>
      <c r="O19" s="303" t="s">
        <v>18</v>
      </c>
      <c r="P19" s="303" t="s">
        <v>18</v>
      </c>
      <c r="Q19" s="350" t="s">
        <v>18</v>
      </c>
      <c r="R19" s="696" t="s">
        <v>143</v>
      </c>
      <c r="S19" s="696"/>
      <c r="T19" s="696"/>
      <c r="U19" s="696"/>
      <c r="V19" s="696"/>
      <c r="W19" s="696"/>
      <c r="X19" s="697"/>
    </row>
    <row r="20" spans="2:24" ht="15" customHeight="1" x14ac:dyDescent="0.25">
      <c r="B20" s="104">
        <f>'DSCR Multi and MU Pricer'!A22-0.001</f>
        <v>8.3740000000000006</v>
      </c>
      <c r="C20" s="345">
        <f>'DSCR Multi and MU Pricer'!H22</f>
        <v>104.575</v>
      </c>
      <c r="D20" s="346">
        <f>'DSCR Multi and MU Pricer'!I22</f>
        <v>104.375</v>
      </c>
      <c r="E20" s="113"/>
      <c r="F20" s="365"/>
      <c r="G20" s="366"/>
      <c r="H20" s="347"/>
      <c r="I20" s="348"/>
      <c r="J20" s="122"/>
      <c r="K20" s="122"/>
      <c r="L20" s="122"/>
      <c r="M20" s="122"/>
      <c r="N20" s="122"/>
      <c r="O20" s="122"/>
      <c r="P20" s="122"/>
      <c r="Q20" s="367" t="s">
        <v>18</v>
      </c>
      <c r="R20" s="696" t="s">
        <v>84</v>
      </c>
      <c r="S20" s="696"/>
      <c r="T20" s="696"/>
      <c r="U20" s="696"/>
      <c r="V20" s="696"/>
      <c r="W20" s="696"/>
      <c r="X20" s="697"/>
    </row>
    <row r="21" spans="2:24" ht="15" customHeight="1" thickBot="1" x14ac:dyDescent="0.3">
      <c r="B21" s="104">
        <f>'DSCR Multi and MU Pricer'!A23-0.001</f>
        <v>8.4990000000000006</v>
      </c>
      <c r="C21" s="345">
        <f>'DSCR Multi and MU Pricer'!H23</f>
        <v>104.825</v>
      </c>
      <c r="D21" s="346">
        <f>'DSCR Multi and MU Pricer'!I23</f>
        <v>104.625</v>
      </c>
      <c r="E21" s="113"/>
      <c r="F21" s="714" t="s">
        <v>142</v>
      </c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123" t="s">
        <v>18</v>
      </c>
      <c r="R21" s="881" t="s">
        <v>147</v>
      </c>
      <c r="S21" s="881"/>
      <c r="T21" s="881"/>
      <c r="U21" s="881"/>
      <c r="V21" s="881"/>
      <c r="W21" s="881"/>
      <c r="X21" s="882"/>
    </row>
    <row r="22" spans="2:24" ht="15" customHeight="1" x14ac:dyDescent="0.25">
      <c r="B22" s="104">
        <f>'DSCR Multi and MU Pricer'!A24-0.001</f>
        <v>8.6240000000000006</v>
      </c>
      <c r="C22" s="345">
        <f>'DSCR Multi and MU Pricer'!H24</f>
        <v>105.075</v>
      </c>
      <c r="D22" s="346">
        <f>'DSCR Multi and MU Pricer'!I24</f>
        <v>104.875</v>
      </c>
      <c r="E22" s="113"/>
      <c r="F22" s="883" t="s">
        <v>138</v>
      </c>
      <c r="G22" s="883"/>
      <c r="H22" s="368" t="s">
        <v>319</v>
      </c>
      <c r="I22" s="369"/>
      <c r="J22" s="370">
        <v>-0.25</v>
      </c>
      <c r="K22" s="370">
        <v>-0.25</v>
      </c>
      <c r="L22" s="370">
        <v>-0.25</v>
      </c>
      <c r="M22" s="370">
        <v>-0.25</v>
      </c>
      <c r="N22" s="370">
        <v>-0.25</v>
      </c>
      <c r="O22" s="371">
        <v>-0.5</v>
      </c>
      <c r="P22" s="123" t="s">
        <v>18</v>
      </c>
      <c r="Q22" s="123" t="s">
        <v>18</v>
      </c>
      <c r="R22" s="789" t="s">
        <v>26</v>
      </c>
      <c r="S22" s="789"/>
      <c r="T22" s="789"/>
      <c r="U22" s="846">
        <v>6.25E-2</v>
      </c>
      <c r="V22" s="846"/>
      <c r="W22" s="846"/>
      <c r="X22" s="847"/>
    </row>
    <row r="23" spans="2:24" ht="15" customHeight="1" x14ac:dyDescent="0.25">
      <c r="B23" s="104">
        <f>'DSCR Multi and MU Pricer'!A25-0.001</f>
        <v>8.7490000000000006</v>
      </c>
      <c r="C23" s="345">
        <f>'DSCR Multi and MU Pricer'!H25</f>
        <v>105.325</v>
      </c>
      <c r="D23" s="346">
        <f>'DSCR Multi and MU Pricer'!I25</f>
        <v>105.125</v>
      </c>
      <c r="E23" s="113"/>
      <c r="F23" s="876"/>
      <c r="G23" s="876"/>
      <c r="H23" s="368" t="s">
        <v>320</v>
      </c>
      <c r="I23" s="369"/>
      <c r="J23" s="370">
        <v>-0.25</v>
      </c>
      <c r="K23" s="370">
        <v>-0.25</v>
      </c>
      <c r="L23" s="370">
        <v>-0.25</v>
      </c>
      <c r="M23" s="370">
        <v>-0.25</v>
      </c>
      <c r="N23" s="370">
        <v>-0.25</v>
      </c>
      <c r="O23" s="371">
        <v>-0.5</v>
      </c>
      <c r="P23" s="123" t="s">
        <v>18</v>
      </c>
      <c r="Q23" s="123" t="s">
        <v>18</v>
      </c>
      <c r="R23" s="789" t="s">
        <v>28</v>
      </c>
      <c r="S23" s="789"/>
      <c r="T23" s="789"/>
      <c r="U23" s="842">
        <v>0</v>
      </c>
      <c r="V23" s="842"/>
      <c r="W23" s="842"/>
      <c r="X23" s="843"/>
    </row>
    <row r="24" spans="2:24" ht="15" customHeight="1" x14ac:dyDescent="0.25">
      <c r="B24" s="104">
        <f>'DSCR Multi and MU Pricer'!A26-0.001</f>
        <v>8.8740000000000006</v>
      </c>
      <c r="C24" s="345">
        <f>'DSCR Multi and MU Pricer'!H26</f>
        <v>105.575</v>
      </c>
      <c r="D24" s="346">
        <f>'DSCR Multi and MU Pricer'!I26</f>
        <v>105.375</v>
      </c>
      <c r="E24" s="113"/>
      <c r="F24" s="876"/>
      <c r="G24" s="876"/>
      <c r="H24" s="368" t="s">
        <v>321</v>
      </c>
      <c r="I24" s="369"/>
      <c r="J24" s="123" t="s">
        <v>18</v>
      </c>
      <c r="K24" s="123" t="s">
        <v>18</v>
      </c>
      <c r="L24" s="123" t="s">
        <v>18</v>
      </c>
      <c r="M24" s="123" t="s">
        <v>18</v>
      </c>
      <c r="N24" s="123" t="s">
        <v>18</v>
      </c>
      <c r="O24" s="123" t="s">
        <v>18</v>
      </c>
      <c r="P24" s="123" t="s">
        <v>18</v>
      </c>
      <c r="Q24" s="372"/>
      <c r="R24" s="789" t="s">
        <v>30</v>
      </c>
      <c r="S24" s="789"/>
      <c r="T24" s="789"/>
      <c r="U24" s="790">
        <v>-0.125</v>
      </c>
      <c r="V24" s="790"/>
      <c r="W24" s="790"/>
      <c r="X24" s="791"/>
    </row>
    <row r="25" spans="2:24" ht="15" customHeight="1" x14ac:dyDescent="0.25">
      <c r="B25" s="104">
        <f>'DSCR Multi and MU Pricer'!A27-0.001</f>
        <v>8.9980000000000011</v>
      </c>
      <c r="C25" s="345">
        <f>'DSCR Multi and MU Pricer'!H27</f>
        <v>105.825</v>
      </c>
      <c r="D25" s="346">
        <f>'DSCR Multi and MU Pricer'!I27</f>
        <v>105.625</v>
      </c>
      <c r="E25" s="113"/>
      <c r="F25" s="872"/>
      <c r="G25" s="872"/>
      <c r="H25" s="368" t="s">
        <v>322</v>
      </c>
      <c r="I25" s="369"/>
      <c r="J25" s="370">
        <v>-0.25</v>
      </c>
      <c r="K25" s="370">
        <v>-0.25</v>
      </c>
      <c r="L25" s="370">
        <v>-0.25</v>
      </c>
      <c r="M25" s="370">
        <v>-0.25</v>
      </c>
      <c r="N25" s="370">
        <v>-0.25</v>
      </c>
      <c r="O25" s="370">
        <v>-0.25</v>
      </c>
      <c r="P25" s="123" t="s">
        <v>18</v>
      </c>
      <c r="Q25" s="129" t="s">
        <v>18</v>
      </c>
      <c r="R25" s="677" t="s">
        <v>152</v>
      </c>
      <c r="S25" s="677"/>
      <c r="T25" s="678" t="s">
        <v>153</v>
      </c>
      <c r="U25" s="678"/>
      <c r="V25" s="678"/>
      <c r="W25" s="678"/>
      <c r="X25" s="679"/>
    </row>
    <row r="26" spans="2:24" ht="15.75" x14ac:dyDescent="0.25">
      <c r="B26" s="104">
        <f>'DSCR Multi and MU Pricer'!A28-0.001</f>
        <v>9.1240000000000006</v>
      </c>
      <c r="C26" s="345">
        <f>'DSCR Multi and MU Pricer'!H28</f>
        <v>106.075</v>
      </c>
      <c r="D26" s="346">
        <f>'DSCR Multi and MU Pricer'!I28</f>
        <v>105.875</v>
      </c>
      <c r="E26" s="113"/>
      <c r="F26" s="871" t="s">
        <v>220</v>
      </c>
      <c r="G26" s="871"/>
      <c r="H26" s="368" t="s">
        <v>222</v>
      </c>
      <c r="I26" s="369"/>
      <c r="J26" s="303" t="s">
        <v>18</v>
      </c>
      <c r="K26" s="303" t="s">
        <v>18</v>
      </c>
      <c r="L26" s="303" t="s">
        <v>18</v>
      </c>
      <c r="M26" s="303" t="s">
        <v>18</v>
      </c>
      <c r="N26" s="303" t="s">
        <v>18</v>
      </c>
      <c r="O26" s="303" t="s">
        <v>18</v>
      </c>
      <c r="P26" s="123" t="s">
        <v>18</v>
      </c>
      <c r="Q26" s="129" t="s">
        <v>18</v>
      </c>
      <c r="R26" s="672" t="s">
        <v>155</v>
      </c>
      <c r="S26" s="672"/>
      <c r="T26" s="680">
        <v>-0.25</v>
      </c>
      <c r="U26" s="680"/>
      <c r="V26" s="680"/>
      <c r="W26" s="680"/>
      <c r="X26" s="681"/>
    </row>
    <row r="27" spans="2:24" ht="15.75" x14ac:dyDescent="0.25">
      <c r="B27" s="104">
        <f>'DSCR Multi and MU Pricer'!A29-0.001</f>
        <v>9.2490000000000006</v>
      </c>
      <c r="C27" s="345">
        <f>'DSCR Multi and MU Pricer'!H29</f>
        <v>106.325</v>
      </c>
      <c r="D27" s="346">
        <f>'DSCR Multi and MU Pricer'!I29</f>
        <v>106.125</v>
      </c>
      <c r="E27" s="113"/>
      <c r="F27" s="876"/>
      <c r="G27" s="876"/>
      <c r="H27" s="368" t="s">
        <v>146</v>
      </c>
      <c r="I27" s="369"/>
      <c r="J27" s="370">
        <v>-0.125</v>
      </c>
      <c r="K27" s="370">
        <v>-0.125</v>
      </c>
      <c r="L27" s="370">
        <v>-0.25</v>
      </c>
      <c r="M27" s="370">
        <v>-0.375</v>
      </c>
      <c r="N27" s="370">
        <v>-0.5</v>
      </c>
      <c r="O27" s="373" t="s">
        <v>18</v>
      </c>
      <c r="P27" s="123" t="s">
        <v>18</v>
      </c>
      <c r="Q27" s="129" t="s">
        <v>18</v>
      </c>
      <c r="R27" s="672" t="s">
        <v>26</v>
      </c>
      <c r="S27" s="672"/>
      <c r="T27" s="688">
        <v>-0.375</v>
      </c>
      <c r="U27" s="688"/>
      <c r="V27" s="688"/>
      <c r="W27" s="688"/>
      <c r="X27" s="689"/>
    </row>
    <row r="28" spans="2:24" ht="15.75" x14ac:dyDescent="0.25">
      <c r="B28" s="104">
        <f>'DSCR Multi and MU Pricer'!A30-0.001</f>
        <v>9.3740000000000006</v>
      </c>
      <c r="C28" s="345">
        <f>'DSCR Multi and MU Pricer'!H30</f>
        <v>106.575</v>
      </c>
      <c r="D28" s="346">
        <f>'DSCR Multi and MU Pricer'!I30</f>
        <v>106.375</v>
      </c>
      <c r="E28" s="113"/>
      <c r="F28" s="876"/>
      <c r="G28" s="876"/>
      <c r="H28" s="368" t="s">
        <v>148</v>
      </c>
      <c r="I28" s="369"/>
      <c r="J28" s="370">
        <v>0</v>
      </c>
      <c r="K28" s="370">
        <v>0</v>
      </c>
      <c r="L28" s="370">
        <v>0</v>
      </c>
      <c r="M28" s="370">
        <v>0</v>
      </c>
      <c r="N28" s="370">
        <v>0</v>
      </c>
      <c r="O28" s="370">
        <v>0</v>
      </c>
      <c r="P28" s="123" t="s">
        <v>18</v>
      </c>
      <c r="Q28" s="129" t="s">
        <v>18</v>
      </c>
      <c r="R28" s="672" t="s">
        <v>34</v>
      </c>
      <c r="S28" s="672"/>
      <c r="T28" s="674">
        <v>-0.25</v>
      </c>
      <c r="U28" s="674"/>
      <c r="V28" s="674"/>
      <c r="W28" s="674"/>
      <c r="X28" s="675"/>
    </row>
    <row r="29" spans="2:24" ht="15.75" x14ac:dyDescent="0.25">
      <c r="B29" s="104">
        <f>'DSCR Multi and MU Pricer'!A31-0.001</f>
        <v>9.4990000000000006</v>
      </c>
      <c r="C29" s="345">
        <f>'DSCR Multi and MU Pricer'!H31</f>
        <v>106.825</v>
      </c>
      <c r="D29" s="346">
        <f>'DSCR Multi and MU Pricer'!I31</f>
        <v>106.625</v>
      </c>
      <c r="E29" s="113"/>
      <c r="F29" s="876"/>
      <c r="G29" s="876"/>
      <c r="H29" s="368" t="s">
        <v>149</v>
      </c>
      <c r="I29" s="369"/>
      <c r="J29" s="370">
        <v>-0.125</v>
      </c>
      <c r="K29" s="370">
        <v>-0.125</v>
      </c>
      <c r="L29" s="370">
        <v>-0.25</v>
      </c>
      <c r="M29" s="370">
        <v>-0.25</v>
      </c>
      <c r="N29" s="370">
        <v>-0.375</v>
      </c>
      <c r="O29" s="370">
        <v>-0.5</v>
      </c>
      <c r="P29" s="123" t="s">
        <v>18</v>
      </c>
      <c r="Q29" s="129" t="s">
        <v>18</v>
      </c>
      <c r="R29" s="672" t="s">
        <v>160</v>
      </c>
      <c r="S29" s="672"/>
      <c r="T29" s="674" t="s">
        <v>30</v>
      </c>
      <c r="U29" s="674"/>
      <c r="V29" s="674"/>
      <c r="W29" s="674"/>
      <c r="X29" s="675"/>
    </row>
    <row r="30" spans="2:24" ht="15.75" x14ac:dyDescent="0.25">
      <c r="B30" s="104">
        <f>'DSCR Multi and MU Pricer'!A32-0.001</f>
        <v>9.6240000000000006</v>
      </c>
      <c r="C30" s="345">
        <f>'DSCR Multi and MU Pricer'!H32</f>
        <v>107.075</v>
      </c>
      <c r="D30" s="346">
        <f>'DSCR Multi and MU Pricer'!I32</f>
        <v>106.875</v>
      </c>
      <c r="E30" s="113"/>
      <c r="F30" s="876"/>
      <c r="G30" s="876"/>
      <c r="H30" s="368" t="s">
        <v>150</v>
      </c>
      <c r="I30" s="369"/>
      <c r="J30" s="370">
        <v>-0.125</v>
      </c>
      <c r="K30" s="370">
        <v>-0.125</v>
      </c>
      <c r="L30" s="370">
        <v>-0.25</v>
      </c>
      <c r="M30" s="370">
        <v>-0.375</v>
      </c>
      <c r="N30" s="370">
        <v>-0.5</v>
      </c>
      <c r="O30" s="370">
        <v>-1.5</v>
      </c>
      <c r="P30" s="123" t="s">
        <v>18</v>
      </c>
      <c r="Q30" s="129" t="s">
        <v>18</v>
      </c>
      <c r="R30" s="676" t="s">
        <v>138</v>
      </c>
      <c r="S30" s="676"/>
      <c r="T30" s="140" t="s">
        <v>162</v>
      </c>
      <c r="U30" s="140" t="s">
        <v>163</v>
      </c>
      <c r="V30" s="140" t="s">
        <v>164</v>
      </c>
      <c r="W30" s="140" t="s">
        <v>165</v>
      </c>
      <c r="X30" s="141" t="s">
        <v>166</v>
      </c>
    </row>
    <row r="31" spans="2:24" ht="15.75" x14ac:dyDescent="0.25">
      <c r="B31" s="104">
        <f>'DSCR Multi and MU Pricer'!A33-0.001</f>
        <v>9.7490000000000006</v>
      </c>
      <c r="C31" s="345">
        <f>'DSCR Multi and MU Pricer'!H33</f>
        <v>107.325</v>
      </c>
      <c r="D31" s="346">
        <f>'DSCR Multi and MU Pricer'!I33</f>
        <v>107.125</v>
      </c>
      <c r="E31" s="113"/>
      <c r="F31" s="876"/>
      <c r="G31" s="876"/>
      <c r="H31" s="368" t="s">
        <v>151</v>
      </c>
      <c r="I31" s="369"/>
      <c r="J31" s="370">
        <v>-0.375</v>
      </c>
      <c r="K31" s="370">
        <v>-0.375</v>
      </c>
      <c r="L31" s="370">
        <v>-0.375</v>
      </c>
      <c r="M31" s="370">
        <v>-0.5</v>
      </c>
      <c r="N31" s="370">
        <v>-0.75</v>
      </c>
      <c r="O31" s="370">
        <v>-1.625</v>
      </c>
      <c r="P31" s="123" t="s">
        <v>18</v>
      </c>
      <c r="Q31" s="129" t="s">
        <v>18</v>
      </c>
      <c r="R31" s="673" t="s">
        <v>168</v>
      </c>
      <c r="S31" s="673"/>
      <c r="T31" s="142"/>
      <c r="U31" s="142">
        <v>360</v>
      </c>
      <c r="V31" s="142">
        <v>360</v>
      </c>
      <c r="W31" s="142"/>
      <c r="X31" s="143"/>
    </row>
    <row r="32" spans="2:24" ht="15.75" x14ac:dyDescent="0.25">
      <c r="B32" s="104">
        <f>'DSCR Multi and MU Pricer'!A34-0.001</f>
        <v>9.8740000000000006</v>
      </c>
      <c r="C32" s="345">
        <f>'DSCR Multi and MU Pricer'!H34</f>
        <v>107.575</v>
      </c>
      <c r="D32" s="346">
        <f>'DSCR Multi and MU Pricer'!I34</f>
        <v>107.375</v>
      </c>
      <c r="E32" s="113"/>
      <c r="F32" s="876"/>
      <c r="G32" s="876"/>
      <c r="H32" s="368" t="s">
        <v>154</v>
      </c>
      <c r="I32" s="369"/>
      <c r="J32" s="374" t="s">
        <v>18</v>
      </c>
      <c r="K32" s="374" t="s">
        <v>18</v>
      </c>
      <c r="L32" s="374" t="s">
        <v>18</v>
      </c>
      <c r="M32" s="374" t="s">
        <v>18</v>
      </c>
      <c r="N32" s="374" t="s">
        <v>18</v>
      </c>
      <c r="O32" s="374" t="s">
        <v>18</v>
      </c>
      <c r="P32" s="123" t="s">
        <v>18</v>
      </c>
      <c r="Q32" s="129" t="s">
        <v>18</v>
      </c>
      <c r="R32" s="673" t="s">
        <v>170</v>
      </c>
      <c r="S32" s="673"/>
      <c r="T32" s="142">
        <v>120</v>
      </c>
      <c r="U32" s="142">
        <v>240</v>
      </c>
      <c r="V32" s="142">
        <v>360</v>
      </c>
      <c r="W32" s="142"/>
      <c r="X32" s="143"/>
    </row>
    <row r="33" spans="2:25" ht="15.75" x14ac:dyDescent="0.25">
      <c r="B33" s="104">
        <f>'DSCR Multi and MU Pricer'!A35-0.001</f>
        <v>9.9980000000000011</v>
      </c>
      <c r="C33" s="345">
        <f>'DSCR Multi and MU Pricer'!H35</f>
        <v>107.825</v>
      </c>
      <c r="D33" s="346">
        <f>'DSCR Multi and MU Pricer'!I35</f>
        <v>107.625</v>
      </c>
      <c r="E33" s="113"/>
      <c r="F33" s="872"/>
      <c r="G33" s="872"/>
      <c r="H33" s="368" t="s">
        <v>227</v>
      </c>
      <c r="I33" s="369"/>
      <c r="J33" s="374" t="s">
        <v>18</v>
      </c>
      <c r="K33" s="374" t="s">
        <v>18</v>
      </c>
      <c r="L33" s="374" t="s">
        <v>18</v>
      </c>
      <c r="M33" s="374" t="s">
        <v>18</v>
      </c>
      <c r="N33" s="374" t="s">
        <v>18</v>
      </c>
      <c r="O33" s="374" t="s">
        <v>18</v>
      </c>
      <c r="P33" s="123" t="s">
        <v>18</v>
      </c>
      <c r="Q33" s="129" t="s">
        <v>18</v>
      </c>
      <c r="R33" s="672" t="s">
        <v>5</v>
      </c>
      <c r="S33" s="672"/>
      <c r="T33" s="144"/>
      <c r="U33" s="145">
        <v>360</v>
      </c>
      <c r="V33" s="145">
        <v>360</v>
      </c>
      <c r="W33" s="146" t="s">
        <v>171</v>
      </c>
      <c r="X33" s="147">
        <v>6.5000000000000002E-2</v>
      </c>
    </row>
    <row r="34" spans="2:25" ht="14.45" customHeight="1" x14ac:dyDescent="0.25">
      <c r="B34" s="104">
        <f>'DSCR Multi and MU Pricer'!A36-0.001</f>
        <v>10.124000000000001</v>
      </c>
      <c r="C34" s="345">
        <f>'DSCR Multi and MU Pricer'!H36</f>
        <v>108.075</v>
      </c>
      <c r="D34" s="346">
        <f>'DSCR Multi and MU Pricer'!I36</f>
        <v>107.875</v>
      </c>
      <c r="E34" s="113"/>
      <c r="F34" s="871" t="s">
        <v>323</v>
      </c>
      <c r="G34" s="871"/>
      <c r="H34" s="368" t="s">
        <v>324</v>
      </c>
      <c r="I34" s="369"/>
      <c r="J34" s="370">
        <v>0</v>
      </c>
      <c r="K34" s="370">
        <v>0</v>
      </c>
      <c r="L34" s="370">
        <v>-0.25</v>
      </c>
      <c r="M34" s="370">
        <v>-0.5</v>
      </c>
      <c r="N34" s="370">
        <v>-0.75</v>
      </c>
      <c r="O34" s="375" t="s">
        <v>18</v>
      </c>
      <c r="P34" s="123" t="s">
        <v>18</v>
      </c>
      <c r="Q34" s="129" t="s">
        <v>18</v>
      </c>
      <c r="R34" s="672" t="s">
        <v>325</v>
      </c>
      <c r="S34" s="672"/>
      <c r="T34" s="142">
        <v>120</v>
      </c>
      <c r="U34" s="142">
        <v>240</v>
      </c>
      <c r="V34" s="142">
        <v>360</v>
      </c>
      <c r="W34" s="146" t="s">
        <v>171</v>
      </c>
      <c r="X34" s="147">
        <v>6.5000000000000002E-2</v>
      </c>
    </row>
    <row r="35" spans="2:25" ht="15" customHeight="1" x14ac:dyDescent="0.25">
      <c r="B35" s="104">
        <f>'DSCR Multi and MU Pricer'!A37-0.001</f>
        <v>10.249000000000001</v>
      </c>
      <c r="C35" s="345">
        <f>'DSCR Multi and MU Pricer'!H37</f>
        <v>108.325</v>
      </c>
      <c r="D35" s="346">
        <f>'DSCR Multi and MU Pricer'!I37</f>
        <v>108.125</v>
      </c>
      <c r="E35" s="113"/>
      <c r="F35" s="876"/>
      <c r="G35" s="876"/>
      <c r="H35" s="368" t="s">
        <v>158</v>
      </c>
      <c r="I35" s="369"/>
      <c r="J35" s="370">
        <v>0</v>
      </c>
      <c r="K35" s="370">
        <v>0</v>
      </c>
      <c r="L35" s="370">
        <v>-0.25</v>
      </c>
      <c r="M35" s="370">
        <v>-0.5</v>
      </c>
      <c r="N35" s="370">
        <v>-0.75</v>
      </c>
      <c r="O35" s="375" t="s">
        <v>18</v>
      </c>
      <c r="P35" s="123" t="s">
        <v>18</v>
      </c>
      <c r="Q35" s="129" t="s">
        <v>18</v>
      </c>
      <c r="R35" s="672" t="s">
        <v>104</v>
      </c>
      <c r="S35" s="672"/>
      <c r="T35" s="142"/>
      <c r="U35" s="142">
        <v>360</v>
      </c>
      <c r="V35" s="142">
        <v>360</v>
      </c>
      <c r="W35" s="146" t="s">
        <v>172</v>
      </c>
      <c r="X35" s="147">
        <v>6.5000000000000002E-2</v>
      </c>
    </row>
    <row r="36" spans="2:25" ht="15" customHeight="1" x14ac:dyDescent="0.25">
      <c r="B36" s="104">
        <f>'DSCR Multi and MU Pricer'!A38-0.001</f>
        <v>10.374000000000001</v>
      </c>
      <c r="C36" s="345">
        <f>'DSCR Multi and MU Pricer'!H38</f>
        <v>108.575</v>
      </c>
      <c r="D36" s="346">
        <f>'DSCR Multi and MU Pricer'!I38</f>
        <v>108.375</v>
      </c>
      <c r="E36" s="113"/>
      <c r="F36" s="872"/>
      <c r="G36" s="872"/>
      <c r="H36" s="368" t="s">
        <v>159</v>
      </c>
      <c r="I36" s="369"/>
      <c r="J36" s="370">
        <v>0</v>
      </c>
      <c r="K36" s="370">
        <v>0</v>
      </c>
      <c r="L36" s="370">
        <v>0</v>
      </c>
      <c r="M36" s="370">
        <v>0</v>
      </c>
      <c r="N36" s="370">
        <v>0</v>
      </c>
      <c r="O36" s="370">
        <v>0</v>
      </c>
      <c r="P36" s="123" t="s">
        <v>18</v>
      </c>
      <c r="Q36" s="129" t="s">
        <v>18</v>
      </c>
      <c r="R36" s="672" t="s">
        <v>174</v>
      </c>
      <c r="S36" s="672"/>
      <c r="T36" s="142">
        <v>120</v>
      </c>
      <c r="U36" s="142">
        <v>360</v>
      </c>
      <c r="V36" s="142">
        <v>480</v>
      </c>
      <c r="W36" s="144"/>
      <c r="X36" s="147"/>
    </row>
    <row r="37" spans="2:25" ht="15" customHeight="1" x14ac:dyDescent="0.25">
      <c r="B37" s="104">
        <f>'DSCR Multi and MU Pricer'!A39-0.001</f>
        <v>10.499000000000001</v>
      </c>
      <c r="C37" s="345">
        <f>'DSCR Multi and MU Pricer'!H39</f>
        <v>108.825</v>
      </c>
      <c r="D37" s="346">
        <f>'DSCR Multi and MU Pricer'!I39</f>
        <v>108.625</v>
      </c>
      <c r="E37" s="113"/>
      <c r="F37" s="871" t="s">
        <v>326</v>
      </c>
      <c r="G37" s="871"/>
      <c r="H37" s="368" t="s">
        <v>327</v>
      </c>
      <c r="I37" s="369"/>
      <c r="J37" s="376">
        <v>-3.5</v>
      </c>
      <c r="K37" s="376">
        <v>-3.5</v>
      </c>
      <c r="L37" s="376">
        <v>-4.75</v>
      </c>
      <c r="M37" s="376">
        <v>-5</v>
      </c>
      <c r="N37" s="376">
        <v>-6.75</v>
      </c>
      <c r="O37" s="377">
        <v>-7</v>
      </c>
      <c r="P37" s="378" t="s">
        <v>18</v>
      </c>
      <c r="Q37" s="129" t="s">
        <v>18</v>
      </c>
      <c r="R37" s="873" t="s">
        <v>175</v>
      </c>
      <c r="S37" s="874"/>
      <c r="T37" s="874"/>
      <c r="U37" s="874"/>
      <c r="V37" s="874"/>
      <c r="W37" s="874"/>
      <c r="X37" s="875"/>
    </row>
    <row r="38" spans="2:25" ht="15" customHeight="1" x14ac:dyDescent="0.25">
      <c r="B38" s="104">
        <f>'DSCR Multi and MU Pricer'!A40-0.001</f>
        <v>10.624000000000001</v>
      </c>
      <c r="C38" s="345">
        <f>'DSCR Multi and MU Pricer'!H40</f>
        <v>109.075</v>
      </c>
      <c r="D38" s="346">
        <f>'DSCR Multi and MU Pricer'!I40</f>
        <v>108.875</v>
      </c>
      <c r="E38" s="113"/>
      <c r="F38" s="872"/>
      <c r="G38" s="872"/>
      <c r="H38" s="368" t="s">
        <v>328</v>
      </c>
      <c r="I38" s="369"/>
      <c r="J38" s="364">
        <v>-2.25</v>
      </c>
      <c r="K38" s="364">
        <v>-2.25</v>
      </c>
      <c r="L38" s="364">
        <v>-3.5</v>
      </c>
      <c r="M38" s="364">
        <v>-3.75</v>
      </c>
      <c r="N38" s="364">
        <v>-5.5</v>
      </c>
      <c r="O38" s="371">
        <v>-5.75</v>
      </c>
      <c r="P38" s="378" t="s">
        <v>18</v>
      </c>
      <c r="Q38" s="129" t="s">
        <v>18</v>
      </c>
      <c r="R38" s="667" t="s">
        <v>176</v>
      </c>
      <c r="S38" s="668"/>
      <c r="T38" s="668"/>
      <c r="U38" s="668"/>
      <c r="V38" s="668"/>
      <c r="W38" s="668"/>
      <c r="X38" s="669"/>
    </row>
    <row r="39" spans="2:25" ht="15" customHeight="1" x14ac:dyDescent="0.25">
      <c r="B39" s="104">
        <f>'DSCR Multi and MU Pricer'!A41-0.001</f>
        <v>10.749000000000001</v>
      </c>
      <c r="C39" s="345">
        <f>'DSCR Multi and MU Pricer'!H41</f>
        <v>109.325</v>
      </c>
      <c r="D39" s="346">
        <f>'DSCR Multi and MU Pricer'!I41</f>
        <v>109.125</v>
      </c>
      <c r="E39" s="113"/>
      <c r="F39" s="871" t="s">
        <v>329</v>
      </c>
      <c r="G39" s="871"/>
      <c r="H39" s="368" t="s">
        <v>305</v>
      </c>
      <c r="I39" s="369"/>
      <c r="J39" s="379">
        <v>-0.625</v>
      </c>
      <c r="K39" s="379">
        <v>-0.75</v>
      </c>
      <c r="L39" s="379">
        <v>-0.875</v>
      </c>
      <c r="M39" s="379">
        <v>-1.125</v>
      </c>
      <c r="N39" s="379">
        <v>-1.5</v>
      </c>
      <c r="O39" s="380" t="s">
        <v>18</v>
      </c>
      <c r="P39" s="381" t="s">
        <v>18</v>
      </c>
      <c r="Q39" s="129" t="s">
        <v>18</v>
      </c>
      <c r="R39" s="152" t="s">
        <v>330</v>
      </c>
      <c r="S39" s="153"/>
      <c r="T39" s="153"/>
      <c r="U39" s="153"/>
      <c r="V39" s="156"/>
      <c r="W39" s="156"/>
      <c r="X39" s="157"/>
    </row>
    <row r="40" spans="2:25" ht="15" customHeight="1" x14ac:dyDescent="0.25">
      <c r="B40" s="104">
        <f>'DSCR Multi and MU Pricer'!A42-0.001</f>
        <v>10.874000000000001</v>
      </c>
      <c r="C40" s="345">
        <f>'DSCR Multi and MU Pricer'!H42</f>
        <v>109.575</v>
      </c>
      <c r="D40" s="346">
        <f>'DSCR Multi and MU Pricer'!I42</f>
        <v>109.375</v>
      </c>
      <c r="E40" s="113"/>
      <c r="F40" s="876"/>
      <c r="G40" s="876"/>
      <c r="H40" s="368" t="s">
        <v>248</v>
      </c>
      <c r="I40" s="369"/>
      <c r="J40" s="382">
        <v>-0.25</v>
      </c>
      <c r="K40" s="382">
        <v>-0.375</v>
      </c>
      <c r="L40" s="382">
        <v>-0.5</v>
      </c>
      <c r="M40" s="382">
        <v>-0.625</v>
      </c>
      <c r="N40" s="382">
        <v>-1</v>
      </c>
      <c r="O40" s="380" t="s">
        <v>18</v>
      </c>
      <c r="P40" s="381" t="s">
        <v>18</v>
      </c>
      <c r="Q40" s="129" t="s">
        <v>18</v>
      </c>
      <c r="R40" s="155" t="s">
        <v>178</v>
      </c>
      <c r="S40" s="156"/>
      <c r="T40" s="156"/>
      <c r="U40" s="156"/>
      <c r="V40" s="153"/>
      <c r="W40" s="153"/>
      <c r="X40" s="154"/>
    </row>
    <row r="41" spans="2:25" ht="16.149999999999999" customHeight="1" x14ac:dyDescent="0.25">
      <c r="B41" s="104">
        <f>'DSCR Multi and MU Pricer'!A43-0.001</f>
        <v>10.999000000000001</v>
      </c>
      <c r="C41" s="345">
        <f>'DSCR Multi and MU Pricer'!H43</f>
        <v>109.825</v>
      </c>
      <c r="D41" s="346">
        <f>'DSCR Multi and MU Pricer'!I43</f>
        <v>109.625</v>
      </c>
      <c r="E41" s="113"/>
      <c r="F41" s="872"/>
      <c r="G41" s="872"/>
      <c r="H41" s="368" t="s">
        <v>296</v>
      </c>
      <c r="I41" s="369"/>
      <c r="J41" s="379">
        <v>-0.25</v>
      </c>
      <c r="K41" s="379">
        <v>-0.25</v>
      </c>
      <c r="L41" s="379">
        <v>-0.25</v>
      </c>
      <c r="M41" s="379">
        <v>-0.25</v>
      </c>
      <c r="N41" s="383">
        <v>-0.375</v>
      </c>
      <c r="O41" s="379">
        <v>-0.5</v>
      </c>
      <c r="P41" s="123" t="s">
        <v>18</v>
      </c>
      <c r="Q41" s="129" t="s">
        <v>18</v>
      </c>
      <c r="R41" s="155" t="s">
        <v>179</v>
      </c>
      <c r="S41" s="160"/>
      <c r="T41" s="161"/>
      <c r="U41" s="161"/>
      <c r="V41" s="161"/>
      <c r="W41" s="161"/>
      <c r="X41" s="162"/>
    </row>
    <row r="42" spans="2:25" ht="16.149999999999999" customHeight="1" x14ac:dyDescent="0.25">
      <c r="B42" s="104">
        <f>'DSCR Multi and MU Pricer'!A44-0.001</f>
        <v>11.124000000000001</v>
      </c>
      <c r="C42" s="345">
        <f>'DSCR Multi and MU Pricer'!H44</f>
        <v>110.075</v>
      </c>
      <c r="D42" s="346">
        <f>'DSCR Multi and MU Pricer'!I44</f>
        <v>109.875</v>
      </c>
      <c r="E42" s="113"/>
      <c r="F42" s="877" t="s">
        <v>331</v>
      </c>
      <c r="G42" s="877"/>
      <c r="H42" s="368" t="s">
        <v>332</v>
      </c>
      <c r="I42" s="369"/>
      <c r="J42" s="379">
        <v>-0.25</v>
      </c>
      <c r="K42" s="379">
        <v>-0.25</v>
      </c>
      <c r="L42" s="379">
        <v>-0.25</v>
      </c>
      <c r="M42" s="379">
        <v>-0.25</v>
      </c>
      <c r="N42" s="379">
        <v>-0.25</v>
      </c>
      <c r="O42" s="379">
        <v>-0.25</v>
      </c>
      <c r="P42" s="381" t="s">
        <v>18</v>
      </c>
      <c r="Q42" s="384" t="s">
        <v>18</v>
      </c>
      <c r="R42" s="878" t="s">
        <v>333</v>
      </c>
      <c r="S42" s="879"/>
      <c r="T42" s="879"/>
      <c r="U42" s="879"/>
      <c r="V42" s="879"/>
      <c r="W42" s="879"/>
      <c r="X42" s="880"/>
    </row>
    <row r="43" spans="2:25" ht="15.75" customHeight="1" x14ac:dyDescent="0.25">
      <c r="B43" s="104">
        <f>'DSCR Multi and MU Pricer'!A45-0.001</f>
        <v>11.249000000000001</v>
      </c>
      <c r="C43" s="345">
        <f>'DSCR Multi and MU Pricer'!H45</f>
        <v>110.325</v>
      </c>
      <c r="D43" s="346">
        <f>'DSCR Multi and MU Pricer'!I45</f>
        <v>110.125</v>
      </c>
      <c r="E43" s="113"/>
      <c r="F43" s="385"/>
      <c r="G43" s="386"/>
      <c r="H43" s="365"/>
      <c r="I43" s="387"/>
      <c r="J43" s="122"/>
      <c r="K43" s="122"/>
      <c r="L43" s="122"/>
      <c r="M43" s="122"/>
      <c r="N43" s="122"/>
      <c r="O43" s="122"/>
      <c r="P43" s="122"/>
      <c r="Q43" s="129" t="s">
        <v>18</v>
      </c>
      <c r="R43" s="658" t="s">
        <v>297</v>
      </c>
      <c r="S43" s="659"/>
      <c r="T43" s="659"/>
      <c r="U43" s="659"/>
      <c r="V43" s="659"/>
      <c r="W43" s="659"/>
      <c r="X43" s="660"/>
    </row>
    <row r="44" spans="2:25" ht="16.5" customHeight="1" x14ac:dyDescent="0.25">
      <c r="B44" s="318" t="s">
        <v>298</v>
      </c>
      <c r="C44" s="830">
        <v>98</v>
      </c>
      <c r="D44" s="830"/>
      <c r="E44" s="113"/>
      <c r="F44" s="858"/>
      <c r="G44" s="859"/>
      <c r="H44" s="365"/>
      <c r="I44" s="387"/>
      <c r="J44" s="122"/>
      <c r="K44" s="122"/>
      <c r="L44" s="122"/>
      <c r="M44" s="122"/>
      <c r="N44" s="122"/>
      <c r="O44" s="122"/>
      <c r="P44" s="122"/>
      <c r="Q44" s="129" t="s">
        <v>18</v>
      </c>
      <c r="R44" s="642" t="s">
        <v>334</v>
      </c>
      <c r="S44" s="643"/>
      <c r="T44" s="643"/>
      <c r="U44" s="643"/>
      <c r="V44" s="643"/>
      <c r="W44" s="643"/>
      <c r="X44" s="644"/>
    </row>
    <row r="45" spans="2:25" ht="16.149999999999999" customHeight="1" x14ac:dyDescent="0.25">
      <c r="B45" s="388" t="s">
        <v>86</v>
      </c>
      <c r="C45" s="389" t="s">
        <v>87</v>
      </c>
      <c r="D45" s="389" t="s">
        <v>88</v>
      </c>
      <c r="E45" s="113"/>
      <c r="F45" s="858"/>
      <c r="G45" s="859"/>
      <c r="H45" s="365"/>
      <c r="I45" s="387"/>
      <c r="J45" s="122"/>
      <c r="K45" s="122"/>
      <c r="L45" s="122"/>
      <c r="M45" s="122"/>
      <c r="N45" s="122"/>
      <c r="O45" s="122"/>
      <c r="P45" s="122"/>
      <c r="Q45" s="129" t="s">
        <v>18</v>
      </c>
      <c r="R45" s="642" t="s">
        <v>335</v>
      </c>
      <c r="S45" s="643"/>
      <c r="T45" s="643"/>
      <c r="U45" s="643"/>
      <c r="V45" s="643"/>
      <c r="W45" s="643"/>
      <c r="X45" s="644"/>
    </row>
    <row r="46" spans="2:25" ht="15.75" x14ac:dyDescent="0.25">
      <c r="B46" s="320" t="s">
        <v>301</v>
      </c>
      <c r="C46" s="390">
        <v>-1.5</v>
      </c>
      <c r="D46" s="322">
        <v>101</v>
      </c>
      <c r="E46" s="113"/>
      <c r="F46" s="858"/>
      <c r="G46" s="859"/>
      <c r="H46" s="365"/>
      <c r="I46" s="387"/>
      <c r="J46" s="122"/>
      <c r="K46" s="122"/>
      <c r="L46" s="122"/>
      <c r="M46" s="122"/>
      <c r="N46" s="122"/>
      <c r="O46" s="122"/>
      <c r="P46" s="122"/>
      <c r="Q46" s="129" t="s">
        <v>18</v>
      </c>
      <c r="R46" s="868" t="s">
        <v>106</v>
      </c>
      <c r="S46" s="869"/>
      <c r="T46" s="869"/>
      <c r="U46" s="869"/>
      <c r="V46" s="869"/>
      <c r="W46" s="869"/>
      <c r="X46" s="870"/>
    </row>
    <row r="47" spans="2:25" ht="16.5" customHeight="1" x14ac:dyDescent="0.25">
      <c r="B47" s="320" t="s">
        <v>90</v>
      </c>
      <c r="C47" s="324">
        <v>-1.5</v>
      </c>
      <c r="D47" s="322">
        <v>101</v>
      </c>
      <c r="E47" s="113"/>
      <c r="F47" s="858"/>
      <c r="G47" s="859"/>
      <c r="H47" s="365"/>
      <c r="I47" s="387"/>
      <c r="J47" s="122"/>
      <c r="K47" s="122"/>
      <c r="L47" s="122"/>
      <c r="M47" s="122"/>
      <c r="N47" s="122"/>
      <c r="O47" s="122"/>
      <c r="P47" s="122"/>
      <c r="Q47" s="129" t="s">
        <v>18</v>
      </c>
      <c r="R47" s="865" t="s">
        <v>336</v>
      </c>
      <c r="S47" s="866"/>
      <c r="T47" s="866"/>
      <c r="U47" s="866"/>
      <c r="V47" s="866"/>
      <c r="W47" s="866"/>
      <c r="X47" s="867"/>
      <c r="Y47" s="168"/>
    </row>
    <row r="48" spans="2:25" ht="14.45" customHeight="1" x14ac:dyDescent="0.25">
      <c r="B48" s="320">
        <v>12</v>
      </c>
      <c r="C48" s="324">
        <v>-1</v>
      </c>
      <c r="D48" s="322">
        <v>101.5</v>
      </c>
      <c r="E48" s="113"/>
      <c r="F48" s="858"/>
      <c r="G48" s="859"/>
      <c r="H48" s="365"/>
      <c r="I48" s="387"/>
      <c r="J48" s="122"/>
      <c r="K48" s="122"/>
      <c r="L48" s="122"/>
      <c r="M48" s="122"/>
      <c r="N48" s="122"/>
      <c r="O48" s="122"/>
      <c r="P48" s="122"/>
      <c r="Q48" s="129" t="s">
        <v>18</v>
      </c>
      <c r="R48" s="865" t="s">
        <v>337</v>
      </c>
      <c r="S48" s="866"/>
      <c r="T48" s="866"/>
      <c r="U48" s="866"/>
      <c r="V48" s="866"/>
      <c r="W48" s="866"/>
      <c r="X48" s="867"/>
      <c r="Y48" s="173"/>
    </row>
    <row r="49" spans="2:25" ht="14.45" customHeight="1" x14ac:dyDescent="0.25">
      <c r="B49" s="320">
        <v>24</v>
      </c>
      <c r="C49" s="324">
        <v>-0.5</v>
      </c>
      <c r="D49" s="322">
        <v>102.25</v>
      </c>
      <c r="E49" s="113"/>
      <c r="F49" s="858"/>
      <c r="G49" s="859"/>
      <c r="H49" s="365"/>
      <c r="I49" s="387"/>
      <c r="J49" s="122"/>
      <c r="K49" s="122"/>
      <c r="L49" s="122"/>
      <c r="M49" s="122"/>
      <c r="N49" s="122"/>
      <c r="O49" s="122"/>
      <c r="P49" s="122"/>
      <c r="Q49" s="129" t="s">
        <v>18</v>
      </c>
      <c r="R49" s="620" t="s">
        <v>338</v>
      </c>
      <c r="S49" s="621"/>
      <c r="T49" s="621"/>
      <c r="U49" s="621"/>
      <c r="V49" s="621"/>
      <c r="W49" s="621"/>
      <c r="X49" s="622"/>
      <c r="Y49" s="176"/>
    </row>
    <row r="50" spans="2:25" ht="14.45" customHeight="1" x14ac:dyDescent="0.25">
      <c r="B50" s="320">
        <v>36</v>
      </c>
      <c r="C50" s="324">
        <v>0</v>
      </c>
      <c r="D50" s="322">
        <v>102.75</v>
      </c>
      <c r="E50" s="113"/>
      <c r="F50" s="858"/>
      <c r="G50" s="859"/>
      <c r="H50" s="365"/>
      <c r="I50" s="387"/>
      <c r="J50" s="122"/>
      <c r="K50" s="122"/>
      <c r="L50" s="122"/>
      <c r="M50" s="122"/>
      <c r="N50" s="122"/>
      <c r="O50" s="122"/>
      <c r="P50" s="122"/>
      <c r="Q50" s="129" t="s">
        <v>18</v>
      </c>
      <c r="R50" s="628"/>
      <c r="S50" s="458"/>
      <c r="T50" s="458"/>
      <c r="U50" s="458"/>
      <c r="V50" s="458"/>
      <c r="W50" s="458"/>
      <c r="X50" s="629"/>
      <c r="Y50" s="176"/>
    </row>
    <row r="51" spans="2:25" ht="14.45" customHeight="1" x14ac:dyDescent="0.25">
      <c r="B51" s="320">
        <v>48</v>
      </c>
      <c r="C51" s="324">
        <v>0.25</v>
      </c>
      <c r="D51" s="322">
        <v>103.25</v>
      </c>
      <c r="E51" s="113"/>
      <c r="F51" s="858"/>
      <c r="G51" s="859"/>
      <c r="H51" s="365"/>
      <c r="I51" s="387"/>
      <c r="J51" s="122"/>
      <c r="K51" s="122"/>
      <c r="L51" s="122"/>
      <c r="M51" s="122"/>
      <c r="N51" s="122"/>
      <c r="O51" s="122"/>
      <c r="P51" s="122"/>
      <c r="Q51" s="129" t="s">
        <v>18</v>
      </c>
      <c r="R51" s="865" t="s">
        <v>339</v>
      </c>
      <c r="S51" s="866"/>
      <c r="T51" s="866"/>
      <c r="U51" s="866"/>
      <c r="V51" s="866"/>
      <c r="W51" s="866"/>
      <c r="X51" s="867"/>
      <c r="Y51" s="181"/>
    </row>
    <row r="52" spans="2:25" ht="14.45" customHeight="1" thickBot="1" x14ac:dyDescent="0.3">
      <c r="B52" s="320">
        <v>60</v>
      </c>
      <c r="C52" s="329">
        <v>0.5</v>
      </c>
      <c r="D52" s="322">
        <v>103.75</v>
      </c>
      <c r="E52" s="113"/>
      <c r="F52" s="858"/>
      <c r="G52" s="859"/>
      <c r="H52" s="365"/>
      <c r="I52" s="387"/>
      <c r="J52" s="122"/>
      <c r="K52" s="122"/>
      <c r="L52" s="122"/>
      <c r="M52" s="122"/>
      <c r="N52" s="122"/>
      <c r="O52" s="122"/>
      <c r="P52" s="122"/>
      <c r="Q52" s="129" t="s">
        <v>18</v>
      </c>
      <c r="R52" s="620" t="s">
        <v>187</v>
      </c>
      <c r="S52" s="621"/>
      <c r="T52" s="621"/>
      <c r="U52" s="621"/>
      <c r="V52" s="621"/>
      <c r="W52" s="621"/>
      <c r="X52" s="622"/>
      <c r="Y52" s="181"/>
    </row>
    <row r="53" spans="2:25" ht="15" customHeight="1" thickBot="1" x14ac:dyDescent="0.3">
      <c r="B53" s="814" t="s">
        <v>308</v>
      </c>
      <c r="C53" s="816"/>
      <c r="D53" s="391">
        <v>102.75</v>
      </c>
      <c r="E53" s="113"/>
      <c r="F53" s="860" t="s">
        <v>302</v>
      </c>
      <c r="G53" s="860"/>
      <c r="H53" s="860"/>
      <c r="I53" s="860"/>
      <c r="J53" s="113"/>
      <c r="K53" s="861" t="s">
        <v>97</v>
      </c>
      <c r="L53" s="861"/>
      <c r="M53" s="861"/>
      <c r="N53" s="861"/>
      <c r="O53" s="861"/>
      <c r="P53" s="392" t="s">
        <v>98</v>
      </c>
      <c r="Q53" s="393"/>
      <c r="R53" s="862" t="s">
        <v>190</v>
      </c>
      <c r="S53" s="863"/>
      <c r="T53" s="863"/>
      <c r="U53" s="863"/>
      <c r="V53" s="863"/>
      <c r="W53" s="863"/>
      <c r="X53" s="864"/>
    </row>
    <row r="54" spans="2:25" ht="15.75" x14ac:dyDescent="0.25">
      <c r="B54" s="320" t="s">
        <v>94</v>
      </c>
      <c r="C54" s="336" t="s">
        <v>95</v>
      </c>
      <c r="D54" s="394" t="s">
        <v>96</v>
      </c>
      <c r="E54" s="113"/>
      <c r="F54" s="849"/>
      <c r="G54" s="850"/>
      <c r="H54" s="850"/>
      <c r="I54" s="851"/>
      <c r="J54" s="113"/>
      <c r="K54" s="266" t="s">
        <v>5</v>
      </c>
      <c r="L54" s="852" t="s">
        <v>189</v>
      </c>
      <c r="M54" s="852"/>
      <c r="N54" s="853" t="s">
        <v>101</v>
      </c>
      <c r="O54" s="853"/>
      <c r="P54" s="269">
        <f>Control!$B$3</f>
        <v>4.3499999999999996</v>
      </c>
      <c r="Q54" s="393"/>
      <c r="R54" s="854" t="s">
        <v>103</v>
      </c>
      <c r="S54" s="854"/>
      <c r="T54" s="854"/>
      <c r="U54" s="854"/>
      <c r="V54" s="854"/>
      <c r="W54" s="854"/>
      <c r="X54" s="855"/>
    </row>
    <row r="55" spans="2:25" ht="16.5" thickBot="1" x14ac:dyDescent="0.3">
      <c r="B55" s="337">
        <v>-0.5</v>
      </c>
      <c r="C55" s="338">
        <v>-0.375</v>
      </c>
      <c r="D55" s="395">
        <v>-0.25</v>
      </c>
      <c r="E55" s="185"/>
      <c r="F55" s="396" t="s">
        <v>340</v>
      </c>
      <c r="G55" s="396"/>
      <c r="H55" s="396"/>
      <c r="I55" s="396"/>
      <c r="J55" s="185"/>
      <c r="K55" s="60" t="s">
        <v>104</v>
      </c>
      <c r="L55" s="856" t="s">
        <v>189</v>
      </c>
      <c r="M55" s="856"/>
      <c r="N55" s="857" t="s">
        <v>105</v>
      </c>
      <c r="O55" s="857"/>
      <c r="P55" s="63">
        <f>Control!$B$3</f>
        <v>4.3499999999999996</v>
      </c>
      <c r="Q55" s="397"/>
      <c r="R55" s="825"/>
      <c r="S55" s="825"/>
      <c r="T55" s="825"/>
      <c r="U55" s="825"/>
      <c r="V55" s="825"/>
      <c r="W55" s="825"/>
      <c r="X55" s="826"/>
    </row>
    <row r="56" spans="2:25" x14ac:dyDescent="0.25">
      <c r="N56" s="186"/>
      <c r="O56" s="186"/>
      <c r="P56" s="186"/>
    </row>
    <row r="57" spans="2:25" x14ac:dyDescent="0.25">
      <c r="N57" s="186"/>
      <c r="O57" s="186"/>
      <c r="P57" s="186"/>
    </row>
  </sheetData>
  <mergeCells count="88">
    <mergeCell ref="B2:D3"/>
    <mergeCell ref="B5:D5"/>
    <mergeCell ref="E5:Q5"/>
    <mergeCell ref="R5:X5"/>
    <mergeCell ref="F6:I6"/>
    <mergeCell ref="F19:G19"/>
    <mergeCell ref="R19:X19"/>
    <mergeCell ref="R11:X11"/>
    <mergeCell ref="R12:X12"/>
    <mergeCell ref="R13:X13"/>
    <mergeCell ref="R14:X14"/>
    <mergeCell ref="F15:I15"/>
    <mergeCell ref="R15:X15"/>
    <mergeCell ref="F7:G14"/>
    <mergeCell ref="R7:X7"/>
    <mergeCell ref="R8:X8"/>
    <mergeCell ref="R9:X9"/>
    <mergeCell ref="R10:X10"/>
    <mergeCell ref="F16:P16"/>
    <mergeCell ref="R16:X16"/>
    <mergeCell ref="F17:G18"/>
    <mergeCell ref="R17:X17"/>
    <mergeCell ref="R18:X18"/>
    <mergeCell ref="R20:X20"/>
    <mergeCell ref="F21:P21"/>
    <mergeCell ref="R21:X21"/>
    <mergeCell ref="F22:G25"/>
    <mergeCell ref="R22:T22"/>
    <mergeCell ref="U22:X22"/>
    <mergeCell ref="R23:T23"/>
    <mergeCell ref="U23:X23"/>
    <mergeCell ref="R24:T24"/>
    <mergeCell ref="U24:X24"/>
    <mergeCell ref="T25:X25"/>
    <mergeCell ref="F26:G33"/>
    <mergeCell ref="R26:S26"/>
    <mergeCell ref="T26:X26"/>
    <mergeCell ref="R27:S27"/>
    <mergeCell ref="T27:X27"/>
    <mergeCell ref="R28:S28"/>
    <mergeCell ref="T28:X28"/>
    <mergeCell ref="R29:S29"/>
    <mergeCell ref="F34:G36"/>
    <mergeCell ref="R34:S34"/>
    <mergeCell ref="R35:S35"/>
    <mergeCell ref="R36:S36"/>
    <mergeCell ref="R25:S25"/>
    <mergeCell ref="T29:X29"/>
    <mergeCell ref="R30:S30"/>
    <mergeCell ref="R31:S31"/>
    <mergeCell ref="R32:S32"/>
    <mergeCell ref="R33:S33"/>
    <mergeCell ref="F37:G38"/>
    <mergeCell ref="R37:X37"/>
    <mergeCell ref="R38:X38"/>
    <mergeCell ref="F39:G41"/>
    <mergeCell ref="F42:G42"/>
    <mergeCell ref="R42:X42"/>
    <mergeCell ref="R43:X43"/>
    <mergeCell ref="C44:D44"/>
    <mergeCell ref="F44:G44"/>
    <mergeCell ref="R44:X44"/>
    <mergeCell ref="F45:G45"/>
    <mergeCell ref="R45:X45"/>
    <mergeCell ref="F46:G46"/>
    <mergeCell ref="R46:X46"/>
    <mergeCell ref="F47:G47"/>
    <mergeCell ref="R47:X47"/>
    <mergeCell ref="F48:G48"/>
    <mergeCell ref="R48:X48"/>
    <mergeCell ref="F49:G49"/>
    <mergeCell ref="R49:X49"/>
    <mergeCell ref="F50:G50"/>
    <mergeCell ref="R50:X50"/>
    <mergeCell ref="F51:G51"/>
    <mergeCell ref="R51:X51"/>
    <mergeCell ref="F52:G52"/>
    <mergeCell ref="R52:X52"/>
    <mergeCell ref="B53:C53"/>
    <mergeCell ref="F53:I53"/>
    <mergeCell ref="K53:O53"/>
    <mergeCell ref="R53:X53"/>
    <mergeCell ref="F54:I54"/>
    <mergeCell ref="L54:M54"/>
    <mergeCell ref="N54:O54"/>
    <mergeCell ref="R54:X55"/>
    <mergeCell ref="L55:M55"/>
    <mergeCell ref="N55:O55"/>
  </mergeCells>
  <conditionalFormatting sqref="B45:C51">
    <cfRule type="cellIs" dxfId="27" priority="23" operator="equal">
      <formula>"N/A"</formula>
    </cfRule>
  </conditionalFormatting>
  <conditionalFormatting sqref="B6:D43">
    <cfRule type="cellIs" dxfId="26" priority="29" operator="equal">
      <formula>"N/A"</formula>
    </cfRule>
  </conditionalFormatting>
  <conditionalFormatting sqref="D46:D52">
    <cfRule type="cellIs" dxfId="25" priority="26" operator="equal">
      <formula>"N/A"</formula>
    </cfRule>
  </conditionalFormatting>
  <conditionalFormatting sqref="E5">
    <cfRule type="cellIs" dxfId="24" priority="31" operator="equal">
      <formula>"N/A"</formula>
    </cfRule>
  </conditionalFormatting>
  <conditionalFormatting sqref="F6:F7">
    <cfRule type="cellIs" dxfId="23" priority="27" operator="equal">
      <formula>"N/A"</formula>
    </cfRule>
  </conditionalFormatting>
  <conditionalFormatting sqref="F15:F17">
    <cfRule type="cellIs" dxfId="22" priority="28" operator="equal">
      <formula>"N/A"</formula>
    </cfRule>
  </conditionalFormatting>
  <conditionalFormatting sqref="F19">
    <cfRule type="cellIs" dxfId="21" priority="21" operator="equal">
      <formula>"N/A"</formula>
    </cfRule>
  </conditionalFormatting>
  <conditionalFormatting sqref="F21:F22">
    <cfRule type="cellIs" dxfId="20" priority="15" operator="equal">
      <formula>"N/A"</formula>
    </cfRule>
  </conditionalFormatting>
  <conditionalFormatting sqref="F26">
    <cfRule type="cellIs" dxfId="19" priority="16" operator="equal">
      <formula>"N/A"</formula>
    </cfRule>
  </conditionalFormatting>
  <conditionalFormatting sqref="F34">
    <cfRule type="cellIs" dxfId="18" priority="17" operator="equal">
      <formula>"N/A"</formula>
    </cfRule>
  </conditionalFormatting>
  <conditionalFormatting sqref="H43:H52">
    <cfRule type="cellIs" dxfId="17" priority="25" operator="equal">
      <formula>"N/A"</formula>
    </cfRule>
  </conditionalFormatting>
  <conditionalFormatting sqref="H7:I14">
    <cfRule type="cellIs" dxfId="16" priority="5" operator="equal">
      <formula>"N/A"</formula>
    </cfRule>
  </conditionalFormatting>
  <conditionalFormatting sqref="H19:I20">
    <cfRule type="cellIs" dxfId="15" priority="20" operator="equal">
      <formula>"N/A"</formula>
    </cfRule>
  </conditionalFormatting>
  <conditionalFormatting sqref="H23:I42">
    <cfRule type="cellIs" dxfId="14" priority="1" operator="equal">
      <formula>"N/A"</formula>
    </cfRule>
  </conditionalFormatting>
  <conditionalFormatting sqref="H22:O22">
    <cfRule type="cellIs" dxfId="13" priority="9" operator="equal">
      <formula>"N/A"</formula>
    </cfRule>
  </conditionalFormatting>
  <conditionalFormatting sqref="J37:L38">
    <cfRule type="cellIs" dxfId="12" priority="4" operator="equal">
      <formula>"N/A"</formula>
    </cfRule>
  </conditionalFormatting>
  <conditionalFormatting sqref="J40:L40">
    <cfRule type="cellIs" dxfId="11" priority="11" operator="equal">
      <formula>"N/A"</formula>
    </cfRule>
  </conditionalFormatting>
  <conditionalFormatting sqref="J19:N19">
    <cfRule type="cellIs" dxfId="10" priority="18" operator="equal">
      <formula>"N/A"</formula>
    </cfRule>
  </conditionalFormatting>
  <conditionalFormatting sqref="J39:N40">
    <cfRule type="cellIs" dxfId="9" priority="12" operator="equal">
      <formula>"N/A"</formula>
    </cfRule>
  </conditionalFormatting>
  <conditionalFormatting sqref="J22:O38">
    <cfRule type="cellIs" dxfId="8" priority="2" operator="equal">
      <formula>"N/A"</formula>
    </cfRule>
  </conditionalFormatting>
  <conditionalFormatting sqref="J41:O52">
    <cfRule type="cellIs" dxfId="7" priority="14" operator="equal">
      <formula>"N/A"</formula>
    </cfRule>
  </conditionalFormatting>
  <conditionalFormatting sqref="J15:P15">
    <cfRule type="cellIs" dxfId="6" priority="22" operator="equal">
      <formula>"N/A"</formula>
    </cfRule>
  </conditionalFormatting>
  <conditionalFormatting sqref="J20:P20">
    <cfRule type="cellIs" dxfId="5" priority="19" operator="equal">
      <formula>"N/A"</formula>
    </cfRule>
  </conditionalFormatting>
  <conditionalFormatting sqref="J6:Q6">
    <cfRule type="cellIs" dxfId="4" priority="6" operator="equal">
      <formula>"N/A"</formula>
    </cfRule>
  </conditionalFormatting>
  <conditionalFormatting sqref="O38:O40">
    <cfRule type="cellIs" dxfId="3" priority="3" operator="equal">
      <formula>"N/A"</formula>
    </cfRule>
  </conditionalFormatting>
  <conditionalFormatting sqref="P22:P52">
    <cfRule type="cellIs" dxfId="2" priority="13" operator="equal">
      <formula>"N/A"</formula>
    </cfRule>
  </conditionalFormatting>
  <conditionalFormatting sqref="Q16">
    <cfRule type="cellIs" dxfId="1" priority="24" operator="equal">
      <formula>"N/A"</formula>
    </cfRule>
  </conditionalFormatting>
  <conditionalFormatting sqref="Y49:Y52">
    <cfRule type="cellIs" dxfId="0" priority="30" operator="equal">
      <formula>"N/A"</formula>
    </cfRule>
  </conditionalFormatting>
  <printOptions horizontalCentered="1" verticalCentered="1"/>
  <pageMargins left="0.2" right="0.2" top="0.25" bottom="0.25" header="0" footer="0"/>
  <pageSetup scale="49" orientation="landscape" r:id="rId1"/>
  <drawing r:id="rId2"/>
</worksheet>
</file>

<file path=docMetadata/LabelInfo.xml><?xml version="1.0" encoding="utf-8"?>
<clbl:labelList xmlns:clbl="http://schemas.microsoft.com/office/2020/mipLabelMetadata">
  <clbl:label id="{1f95d002-9b34-4810-b7fb-69910d7f9f6f}" enabled="1" method="Standard" siteId="{67844f14-d18f-44df-9e97-288bfa1c112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Flex Supreme</vt:lpstr>
      <vt:lpstr>Flex Supreme Pricer</vt:lpstr>
      <vt:lpstr>DSCR Supreme</vt:lpstr>
      <vt:lpstr>DSCR Supreme Pricer</vt:lpstr>
      <vt:lpstr>Flex Select</vt:lpstr>
      <vt:lpstr>Investor DSCR</vt:lpstr>
      <vt:lpstr>Flex Select Pricer</vt:lpstr>
      <vt:lpstr>Investor DSCR Pricer</vt:lpstr>
      <vt:lpstr>DSCR Multi and Mixed Use</vt:lpstr>
      <vt:lpstr>DSCR Multi and MU Pricer</vt:lpstr>
      <vt:lpstr>2nd Liens</vt:lpstr>
      <vt:lpstr>2nd Liens Pricer</vt:lpstr>
      <vt:lpstr>'2nd Liens'!Print_Area</vt:lpstr>
      <vt:lpstr>'DSCR Multi and Mixed Use'!Print_Area</vt:lpstr>
      <vt:lpstr>'DSCR Supreme'!Print_Area</vt:lpstr>
      <vt:lpstr>'Flex Select'!Print_Area</vt:lpstr>
      <vt:lpstr>'Flex Supreme'!Print_Area</vt:lpstr>
      <vt:lpstr>'Investor DSCR'!Print_Area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Eric Chesley</cp:lastModifiedBy>
  <dcterms:created xsi:type="dcterms:W3CDTF">2025-05-01T19:29:19Z</dcterms:created>
  <dcterms:modified xsi:type="dcterms:W3CDTF">2025-05-01T19:42:18Z</dcterms:modified>
</cp:coreProperties>
</file>